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120" windowHeight="8235" tabRatio="900" firstSheet="2" activeTab="4"/>
  </bookViews>
  <sheets>
    <sheet name="ANU2 (2)" sheetId="1" r:id="rId1"/>
    <sheet name="INCOM TAX" sheetId="2" r:id="rId2"/>
    <sheet name="APGLI " sheetId="3" r:id="rId3"/>
    <sheet name="101" sheetId="4" r:id="rId4"/>
    <sheet name="paper token (2)" sheetId="5" r:id="rId5"/>
    <sheet name="FOR47_1PG (3)" sheetId="6" r:id="rId6"/>
    <sheet name="pt" sheetId="7" r:id="rId7"/>
    <sheet name="FORM47_2PG" sheetId="8" r:id="rId8"/>
    <sheet name="February 2013" sheetId="9" r:id="rId9"/>
    <sheet name="ANU 1" sheetId="10" r:id="rId10"/>
    <sheet name="ANU2" sheetId="11" r:id="rId11"/>
    <sheet name="GIS" sheetId="12" r:id="rId12"/>
    <sheet name="C.P.S" sheetId="13" r:id="rId13"/>
    <sheet name="TAN" sheetId="14" r:id="rId14"/>
    <sheet name="P.F" sheetId="15" r:id="rId15"/>
    <sheet name="EWF" sheetId="16" r:id="rId16"/>
    <sheet name="Sheet1" sheetId="17" r:id="rId17"/>
    <sheet name="Sheet2" sheetId="18" r:id="rId18"/>
    <sheet name="Sheet3" sheetId="19" r:id="rId19"/>
    <sheet name="Sheet4" sheetId="20" r:id="rId20"/>
  </sheets>
  <definedNames>
    <definedName name="_xlnm.Print_Area" localSheetId="9">'ANU 1'!$A$1:$G$45</definedName>
    <definedName name="_xlnm.Print_Area" localSheetId="8">'February 2013'!$A$1:$X$44</definedName>
  </definedNames>
  <calcPr fullCalcOnLoad="1"/>
</workbook>
</file>

<file path=xl/sharedStrings.xml><?xml version="1.0" encoding="utf-8"?>
<sst xmlns="http://schemas.openxmlformats.org/spreadsheetml/2006/main" count="965" uniqueCount="490">
  <si>
    <t xml:space="preserve"> PAY</t>
  </si>
  <si>
    <t>P.P</t>
  </si>
  <si>
    <t>HRA</t>
  </si>
  <si>
    <t xml:space="preserve"> CCA</t>
  </si>
  <si>
    <t>PF.L</t>
  </si>
  <si>
    <t xml:space="preserve"> GIS</t>
  </si>
  <si>
    <t>APGLI</t>
  </si>
  <si>
    <t xml:space="preserve"> Z.P. P.F</t>
  </si>
  <si>
    <t xml:space="preserve"> DED.    Tot</t>
  </si>
  <si>
    <t xml:space="preserve"> P.T</t>
  </si>
  <si>
    <t>Sl No</t>
  </si>
  <si>
    <t xml:space="preserve">                         ANNEXURE-I</t>
  </si>
  <si>
    <t xml:space="preserve">                          (Employee wise details)</t>
  </si>
  <si>
    <t xml:space="preserve">       (To be furnished by the DDO in triplicate along with the Bill)</t>
  </si>
  <si>
    <t>Name of the NPB</t>
  </si>
  <si>
    <t>SBI,ANAKAPALLI</t>
  </si>
  <si>
    <t>DATE</t>
  </si>
  <si>
    <t>DDO Code</t>
  </si>
  <si>
    <t>02020308021</t>
  </si>
  <si>
    <t>Trans ID</t>
  </si>
  <si>
    <t xml:space="preserve">DDO Designation </t>
  </si>
  <si>
    <t>Head Master Z.P.H.School,Lankelapalem .</t>
  </si>
  <si>
    <t>S.No</t>
  </si>
  <si>
    <t xml:space="preserve">  EMP.No.</t>
  </si>
  <si>
    <t>Employee Name</t>
  </si>
  <si>
    <t>Employee Account Number</t>
  </si>
  <si>
    <t>Amount to be credited</t>
  </si>
  <si>
    <t>0220300</t>
  </si>
  <si>
    <t>M.KASULAMMA</t>
  </si>
  <si>
    <t>0220306</t>
  </si>
  <si>
    <t>A.GOPINADHA SARMA</t>
  </si>
  <si>
    <t>0220302</t>
  </si>
  <si>
    <t>B.KOTESWARA RAO</t>
  </si>
  <si>
    <t>0220307</t>
  </si>
  <si>
    <t>T.V.APPARAO</t>
  </si>
  <si>
    <t>V.S.SUMA MANI</t>
  </si>
  <si>
    <t>0220301</t>
  </si>
  <si>
    <t>G.APPALA NAIDU</t>
  </si>
  <si>
    <t>ANNEXURE-II</t>
  </si>
  <si>
    <t>Notified Link Bank Report</t>
  </si>
  <si>
    <t>To be furnished by the DDO in triplicate</t>
  </si>
  <si>
    <t>Date</t>
  </si>
  <si>
    <t xml:space="preserve">         </t>
  </si>
  <si>
    <t>DDO Designation</t>
  </si>
  <si>
    <t>Head Master</t>
  </si>
  <si>
    <t>Name of the NLB</t>
  </si>
  <si>
    <t>SBI, Anakapalli</t>
  </si>
  <si>
    <t>SL.No.</t>
  </si>
  <si>
    <t>Purpose</t>
  </si>
  <si>
    <t>SBI,Anakapalli</t>
  </si>
  <si>
    <t>Total</t>
  </si>
  <si>
    <t xml:space="preserve"> DDO Signature</t>
  </si>
  <si>
    <t xml:space="preserve">                 (With Seal)</t>
  </si>
  <si>
    <t>Z.P HIGH SCHOOL, LANKELAPALEM</t>
  </si>
  <si>
    <t>DDO CODE : 02020308021</t>
  </si>
  <si>
    <t>ID No…………</t>
  </si>
  <si>
    <t>SL. No.</t>
  </si>
  <si>
    <t>NAME OF THE TEACHER</t>
  </si>
  <si>
    <t>EMP NO</t>
  </si>
  <si>
    <t>G.I.S    Amount</t>
  </si>
  <si>
    <t xml:space="preserve">TOTAL </t>
  </si>
  <si>
    <t>Z.P.H.SCHOOL, LANKELAPALEM</t>
  </si>
  <si>
    <t xml:space="preserve">           ID No…………</t>
  </si>
  <si>
    <t>A.P.G.L.I  NO.</t>
  </si>
  <si>
    <t>AMOUNT Rs.</t>
  </si>
  <si>
    <t>L-2500685-A</t>
  </si>
  <si>
    <t>L-2506207-A</t>
  </si>
  <si>
    <t>L-2502481-A</t>
  </si>
  <si>
    <t>TOTAL</t>
  </si>
  <si>
    <t>Z.P HIGH SCHOOL,LANKELAPALEM</t>
  </si>
  <si>
    <t>DDO CODE: 02020308021</t>
  </si>
  <si>
    <t>S. NO</t>
  </si>
  <si>
    <t>P.F NO</t>
  </si>
  <si>
    <t>P.F Amount</t>
  </si>
  <si>
    <t>P.F Loan</t>
  </si>
  <si>
    <t>DDO signature</t>
  </si>
  <si>
    <t>STOsignature</t>
  </si>
  <si>
    <t xml:space="preserve"> Z.P.High School, Lankelapalem</t>
  </si>
  <si>
    <t xml:space="preserve"> DDO Code:  02020308021                                 ID No.</t>
  </si>
  <si>
    <t xml:space="preserve">    EMP.No.</t>
  </si>
  <si>
    <t>P.Tax Amount</t>
  </si>
  <si>
    <t>Budget particulars</t>
  </si>
  <si>
    <t>1 Allotment of budget for the year</t>
  </si>
  <si>
    <t>Rs . . . . . . . . . . . . . . . . . . . . . .</t>
  </si>
  <si>
    <t>2. Expenditure including this bill . . . . . . . . . . . . . . . . . . .</t>
  </si>
  <si>
    <t>3. Balance . . . . . . . . . . . . . . . . . . . . . . . . . . . . . . . . . . . . . . . . .</t>
  </si>
  <si>
    <t>Drawing Officer</t>
  </si>
  <si>
    <t>Pay Total this bill amount of Rs</t>
  </si>
  <si>
    <t>. . . . . . . . . . . . . . . . . . . Rupees only ) through cash/cheque/draft/Account payee/adjustment</t>
  </si>
  <si>
    <t>Amount received</t>
  </si>
  <si>
    <t>1.Certified that the amount claimed in the bill has not been drawn and pid perviously.</t>
  </si>
  <si>
    <t>2.Certified that the Pay claimed in this bill as per G.O. (P) No.213 Fin. (PC-I) Dept. Dt.27.8.05.</t>
  </si>
  <si>
    <t>4.Certified that the HRA claimed in this bill as per G.O. (P) No.230 Fin. (PC-I) Dept. Dt.15.9.05.</t>
  </si>
  <si>
    <t>5.Certified that the necessary entries are made in the Service Register of the individual.</t>
  </si>
  <si>
    <t xml:space="preserve">6.Certified that the teachers for whom the bill is claimed have submitted the relevant certificates </t>
  </si>
  <si>
    <t xml:space="preserve">     for Local candidates as per the GO Ms.No.610</t>
  </si>
  <si>
    <t>8. Certificate that the Sainik welfare subcription will be recovered from individual and remited by way of DD, concerned head.</t>
  </si>
  <si>
    <t>For the use of Accountant General</t>
  </si>
  <si>
    <r>
      <t xml:space="preserve">/ </t>
    </r>
    <r>
      <rPr>
        <b/>
        <sz val="12"/>
        <rFont val="Arial Narrow"/>
        <family val="2"/>
      </rPr>
      <t>Required Certificates</t>
    </r>
  </si>
  <si>
    <r>
      <t>7. Certified that this Office TAN is "VPNZ00078B</t>
    </r>
    <r>
      <rPr>
        <sz val="12"/>
        <rFont val="Arial Narrow"/>
        <family val="2"/>
      </rPr>
      <t>"</t>
    </r>
  </si>
  <si>
    <t>Government of Andhra Pradesh</t>
  </si>
  <si>
    <t>(APTC Form-47)</t>
  </si>
  <si>
    <t>(For Treasury Use Only)</t>
  </si>
  <si>
    <t>Pay Bill for the Month &amp; Year</t>
  </si>
  <si>
    <t xml:space="preserve">Date : </t>
  </si>
  <si>
    <t>Trans ID:</t>
  </si>
  <si>
    <t>Treasury/Sub-Try./P.A.O.code</t>
  </si>
  <si>
    <t>D.D.O.Code</t>
  </si>
  <si>
    <t xml:space="preserve">District : </t>
  </si>
  <si>
    <t>Visakhapatnam</t>
  </si>
  <si>
    <t>DDO  Office Name :</t>
  </si>
  <si>
    <t>ZPHS Lankalapalem</t>
  </si>
  <si>
    <t>Bank Code</t>
  </si>
  <si>
    <t>Bank Name:-</t>
  </si>
  <si>
    <t>S.B.I., Anakapalli</t>
  </si>
  <si>
    <t>D.D.O's TBR No.</t>
  </si>
  <si>
    <t>Permanent  / Temporary</t>
  </si>
  <si>
    <t xml:space="preserve">Head of Account   </t>
  </si>
  <si>
    <t xml:space="preserve">     Deductions        </t>
  </si>
  <si>
    <t>Amount</t>
  </si>
  <si>
    <t xml:space="preserve">  1. GPF/AIS/PF </t>
  </si>
  <si>
    <t>Rs</t>
  </si>
  <si>
    <t>Major Head</t>
  </si>
  <si>
    <t>General Edn.</t>
  </si>
  <si>
    <t xml:space="preserve">  2. APGLI  </t>
  </si>
  <si>
    <t xml:space="preserve">  3. Group Insurance/AIS</t>
  </si>
  <si>
    <t>Sub Major</t>
  </si>
  <si>
    <t>Secondary Edn.</t>
  </si>
  <si>
    <t xml:space="preserve">  4. Professional Tax </t>
  </si>
  <si>
    <t xml:space="preserve">  5. House Rent</t>
  </si>
  <si>
    <t>Minor Head</t>
  </si>
  <si>
    <t>Asst. to Local</t>
  </si>
  <si>
    <t xml:space="preserve">  6.Festival Advance&amp;APCO</t>
  </si>
  <si>
    <t>Bodies for Sec. Edn.</t>
  </si>
  <si>
    <t xml:space="preserve">  7. Education Advance</t>
  </si>
  <si>
    <t>Group Sub-Head</t>
  </si>
  <si>
    <t xml:space="preserve">  8. H.B.A (P)</t>
  </si>
  <si>
    <t xml:space="preserve">  9. H.B.A. (I)</t>
  </si>
  <si>
    <t>Sub Head</t>
  </si>
  <si>
    <t>Teaching grant</t>
  </si>
  <si>
    <t>10. Car Advance(P)</t>
  </si>
  <si>
    <t>11. Car Advance (I)</t>
  </si>
  <si>
    <t>Detailed Head</t>
  </si>
  <si>
    <t>Salaries</t>
  </si>
  <si>
    <t>12. Motorcycle Advance (P)</t>
  </si>
  <si>
    <t>13. Motercycle Advance (I)</t>
  </si>
  <si>
    <t>N</t>
  </si>
  <si>
    <t>V</t>
  </si>
  <si>
    <t xml:space="preserve">14. Cycle Advance </t>
  </si>
  <si>
    <t>15. Marriage Advance (P)</t>
  </si>
  <si>
    <t>Contingency Fund MH/</t>
  </si>
  <si>
    <t>16. Marriage Advance (I)</t>
  </si>
  <si>
    <t>Service Major Head</t>
  </si>
  <si>
    <t>17. Income Tax</t>
  </si>
  <si>
    <t>011</t>
  </si>
  <si>
    <t xml:space="preserve">Pay </t>
  </si>
  <si>
    <t>Rs.</t>
  </si>
  <si>
    <t>18.Class IV GPF-DTO</t>
  </si>
  <si>
    <t>012</t>
  </si>
  <si>
    <t>Allowances</t>
  </si>
  <si>
    <t>013</t>
  </si>
  <si>
    <t>Dearness Allowance</t>
  </si>
  <si>
    <t>20. ZPPF (Contribution+Loan)</t>
  </si>
  <si>
    <t xml:space="preserve">21. </t>
  </si>
  <si>
    <t>IR</t>
  </si>
  <si>
    <t>22.</t>
  </si>
  <si>
    <t xml:space="preserve">       Total Govt. Deductions</t>
  </si>
  <si>
    <t xml:space="preserve">Rs. </t>
  </si>
  <si>
    <t>Gross Amount</t>
  </si>
  <si>
    <t xml:space="preserve">       Total Non-Govt.Deductions</t>
  </si>
  <si>
    <t>Less Govt., Deductions</t>
  </si>
  <si>
    <t>A.G Net Amount</t>
  </si>
  <si>
    <t>D.D.O.'s Signature</t>
  </si>
  <si>
    <t>FOR USE IN TREASURY / PAY &amp; ACCOUNTS OFFICE ONLY</t>
  </si>
  <si>
    <t xml:space="preserve">SB A/C No. </t>
  </si>
  <si>
    <t>Pay Rs…………………(Rupees……………………………………………………………………………………………….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</si>
  <si>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…………………………………………………………………………………………………………………………………….</t>
  </si>
  <si>
    <t>………………………………… only) by Cash/Cheque/draft/Account Credit as under and Rs……………………………</t>
  </si>
  <si>
    <t>(Rupees…………………………………………………………………………………………………..only) by adjustment.</t>
  </si>
  <si>
    <t xml:space="preserve">Rs……………………………….... By transfer credit to the S.B.Accounts of the </t>
  </si>
  <si>
    <t>employees (As per Annexure--I)</t>
  </si>
  <si>
    <t xml:space="preserve">Rs………………………….... By transfer credit to the D.D.O. Account towards </t>
  </si>
  <si>
    <t>non-government deductions.</t>
  </si>
  <si>
    <t>salaries and other payments to the  employees  who  have  yet  to  open  bank</t>
  </si>
  <si>
    <t>accounts</t>
  </si>
  <si>
    <t>Treasury Officer / Pay &amp; Accounts Officer.</t>
  </si>
  <si>
    <r>
      <t xml:space="preserve">DDO Designation: </t>
    </r>
    <r>
      <rPr>
        <b/>
        <u val="single"/>
        <sz val="11"/>
        <color indexed="59"/>
        <rFont val="Arial"/>
        <family val="2"/>
      </rPr>
      <t xml:space="preserve"> Head master</t>
    </r>
  </si>
  <si>
    <r>
      <t>Non-plan=</t>
    </r>
    <r>
      <rPr>
        <b/>
        <sz val="11"/>
        <rFont val="Arial"/>
        <family val="2"/>
      </rPr>
      <t>N</t>
    </r>
    <r>
      <rPr>
        <sz val="11"/>
        <rFont val="Arial"/>
        <family val="2"/>
      </rPr>
      <t>/Plan=</t>
    </r>
    <r>
      <rPr>
        <b/>
        <sz val="11"/>
        <rFont val="Arial"/>
        <family val="2"/>
      </rPr>
      <t>P</t>
    </r>
  </si>
  <si>
    <r>
      <t>Charged=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>/Voted=</t>
    </r>
    <r>
      <rPr>
        <b/>
        <sz val="11"/>
        <rFont val="Arial"/>
        <family val="2"/>
      </rPr>
      <t>V</t>
    </r>
  </si>
  <si>
    <t>GOVERNMENT OF ANDHRA PRADESH</t>
  </si>
  <si>
    <t>STO CODE :</t>
  </si>
  <si>
    <t>(For Treasury use only)</t>
  </si>
  <si>
    <t>Date : ________________________________</t>
  </si>
  <si>
    <t>STO NAME:</t>
  </si>
  <si>
    <t>Anakapalli East</t>
  </si>
  <si>
    <t>DDO Code :</t>
  </si>
  <si>
    <t>O2020308021</t>
  </si>
  <si>
    <t>Trans ID :</t>
  </si>
  <si>
    <t>DDO Designation :</t>
  </si>
  <si>
    <t xml:space="preserve">DDO Office Name </t>
  </si>
  <si>
    <t>ZPHSChool,Lankalapalem</t>
  </si>
  <si>
    <t>Bank Branch Code :</t>
  </si>
  <si>
    <t xml:space="preserve">   Name : ______________________________________</t>
  </si>
  <si>
    <t>Head of Account :</t>
  </si>
  <si>
    <t>(Major Head)</t>
  </si>
  <si>
    <t>(Sub-MH)</t>
  </si>
  <si>
    <t>(Minor Head)</t>
  </si>
  <si>
    <t>(Grp.SH)</t>
  </si>
  <si>
    <t>((Sub Head)</t>
  </si>
  <si>
    <t>(Det. Head)</t>
  </si>
  <si>
    <t>(Sub. Det. Head)</t>
  </si>
  <si>
    <t>Non - Plan = N</t>
  </si>
  <si>
    <t>Charged = C</t>
  </si>
  <si>
    <t xml:space="preserve"> Contingency Fund</t>
  </si>
  <si>
    <t>Plan = P</t>
  </si>
  <si>
    <t>Voted = V</t>
  </si>
  <si>
    <t xml:space="preserve">  MH/Service Major</t>
  </si>
  <si>
    <t xml:space="preserve">  Head</t>
  </si>
  <si>
    <t>Gross Rs.______</t>
  </si>
  <si>
    <t>Deductions Rs. ___</t>
  </si>
  <si>
    <t>Net Rs. _____</t>
  </si>
  <si>
    <t>___________________________________________________________________________________________________</t>
  </si>
  <si>
    <t>(As in APTC Form - 101)</t>
  </si>
  <si>
    <t xml:space="preserve">Specimen Signature of </t>
  </si>
  <si>
    <t>1)</t>
  </si>
  <si>
    <t>Messenger</t>
  </si>
  <si>
    <t>2)</t>
  </si>
  <si>
    <t>DDO Signature</t>
  </si>
  <si>
    <t>Attested</t>
  </si>
  <si>
    <t>STO Signature</t>
  </si>
  <si>
    <r>
      <t>(Net Rupees ___</t>
    </r>
    <r>
      <rPr>
        <sz val="10"/>
        <rFont val="Arial"/>
        <family val="2"/>
      </rPr>
      <t>____________</t>
    </r>
  </si>
  <si>
    <t>A.P.T.C. Form 101</t>
  </si>
  <si>
    <t>(See subsidiary Rule 2 (W) Under Treasury Rule 15;                                                                                                Govt. Memo No. : 38907 / Accounts / 65-5, Dt. 21-2-1963)</t>
  </si>
  <si>
    <t>DDO Code:</t>
  </si>
  <si>
    <t>Treasury / PAO Code:</t>
  </si>
  <si>
    <t>ZPHS ,Lankalapalem</t>
  </si>
  <si>
    <t>To</t>
  </si>
  <si>
    <t>The Treasury Officer / Manager</t>
  </si>
  <si>
    <t>ANAKAPALLI</t>
  </si>
  <si>
    <t>Signature of the Govt. Servant</t>
  </si>
  <si>
    <t>Received the payment</t>
  </si>
  <si>
    <t xml:space="preserve">            Attested</t>
  </si>
  <si>
    <t>Signature of the D.D.O.</t>
  </si>
  <si>
    <t xml:space="preserve">      Signature of the Govt.</t>
  </si>
  <si>
    <t>Servant receiving the payment</t>
  </si>
  <si>
    <r>
      <t xml:space="preserve">DDO Designation </t>
    </r>
    <r>
      <rPr>
        <b/>
        <sz val="11"/>
        <rFont val="Arial"/>
        <family val="2"/>
      </rPr>
      <t>:</t>
    </r>
    <r>
      <rPr>
        <b/>
        <u val="single"/>
        <sz val="11"/>
        <rFont val="Arial"/>
        <family val="2"/>
      </rPr>
      <t xml:space="preserve"> Head Master                           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Treasury / PAO Code </t>
    </r>
    <r>
      <rPr>
        <b/>
        <sz val="11"/>
        <rFont val="Arial"/>
        <family val="2"/>
      </rPr>
      <t xml:space="preserve">:  </t>
    </r>
    <r>
      <rPr>
        <b/>
        <u val="single"/>
        <sz val="11"/>
        <rFont val="Arial"/>
        <family val="2"/>
      </rPr>
      <t>Anakapalli  (East).</t>
    </r>
  </si>
  <si>
    <r>
      <t>State Bank of</t>
    </r>
    <r>
      <rPr>
        <b/>
        <sz val="11"/>
        <rFont val="Arial"/>
        <family val="2"/>
      </rPr>
      <t>. INDIA</t>
    </r>
  </si>
  <si>
    <r>
      <t xml:space="preserve">Date </t>
    </r>
    <r>
      <rPr>
        <b/>
        <sz val="11"/>
        <rFont val="Arial"/>
        <family val="2"/>
      </rPr>
      <t>:         -          -20</t>
    </r>
  </si>
  <si>
    <r>
      <t xml:space="preserve">                      Please Pay Bill No</t>
    </r>
    <r>
      <rPr>
        <b/>
        <sz val="11"/>
        <rFont val="Arial"/>
        <family val="2"/>
      </rPr>
      <t xml:space="preserve">. . . . . . . . . . . . . . . . . . . . </t>
    </r>
    <r>
      <rPr>
        <sz val="11"/>
        <rFont val="Arial"/>
        <family val="2"/>
      </rPr>
      <t xml:space="preserve">dated </t>
    </r>
    <r>
      <rPr>
        <b/>
        <sz val="11"/>
        <rFont val="Arial"/>
        <family val="2"/>
      </rPr>
      <t xml:space="preserve">. . . . . . . . . . . . . . . . . . . . . . . . . </t>
    </r>
    <r>
      <rPr>
        <sz val="11"/>
        <rFont val="Arial"/>
        <family val="2"/>
      </rPr>
      <t xml:space="preserve">for Rs.                 </t>
    </r>
  </si>
  <si>
    <t xml:space="preserve"> To  sri M Kasulamma HM,office of  ZPHS School of Lankalapaelm</t>
  </si>
  <si>
    <t xml:space="preserve"> to sri M Kasulamma HM,office of  ZPHS School of Lankalapaelm</t>
  </si>
  <si>
    <t xml:space="preserve">Scale  7200-16925, P.F.NO 14584,APGLI No.L2501023-A-B . </t>
  </si>
  <si>
    <t>F.P</t>
  </si>
  <si>
    <t>C.P.S</t>
  </si>
  <si>
    <t>B.RATNA RAJU</t>
  </si>
  <si>
    <t>0221493</t>
  </si>
  <si>
    <t>P.SUJATHA</t>
  </si>
  <si>
    <t>0220040</t>
  </si>
  <si>
    <t>G.UMAMAHESWARA RAO</t>
  </si>
  <si>
    <t>0239541</t>
  </si>
  <si>
    <t>M.VARA LAKSHMI</t>
  </si>
  <si>
    <t>0234151</t>
  </si>
  <si>
    <t>G.SATYANARAYANA</t>
  </si>
  <si>
    <t>Ch.Y.RAJENDRA PRASAD</t>
  </si>
  <si>
    <t>0235252</t>
  </si>
  <si>
    <t>V.BHASKRA RAO</t>
  </si>
  <si>
    <t>0221495</t>
  </si>
  <si>
    <t>0220229</t>
  </si>
  <si>
    <t>R.SATYAVANI</t>
  </si>
  <si>
    <t>0234188</t>
  </si>
  <si>
    <t>G.RAMACHANDRA RAJU</t>
  </si>
  <si>
    <t>0221494</t>
  </si>
  <si>
    <t>M.SATYA PRASAD</t>
  </si>
  <si>
    <t>0234617</t>
  </si>
  <si>
    <t>P.KOTESWARA RAO</t>
  </si>
  <si>
    <t>0221497</t>
  </si>
  <si>
    <t>M.RAMESHBABU</t>
  </si>
  <si>
    <t>0234028</t>
  </si>
  <si>
    <t>K.L.SOWJANYA</t>
  </si>
  <si>
    <t>0234739</t>
  </si>
  <si>
    <t>0220016</t>
  </si>
  <si>
    <t>0221604</t>
  </si>
  <si>
    <t>L 2500189-A</t>
  </si>
  <si>
    <t>L 2703198</t>
  </si>
  <si>
    <t>L 2500998-A</t>
  </si>
  <si>
    <t>L 2501034-A</t>
  </si>
  <si>
    <t>L 2500651-A</t>
  </si>
  <si>
    <t>L 2501023-A&amp;B</t>
  </si>
  <si>
    <t>L 2500612-A&amp;B</t>
  </si>
  <si>
    <t>L 2501031-A</t>
  </si>
  <si>
    <t>L 2503724-A</t>
  </si>
  <si>
    <t>L 2506725-A</t>
  </si>
  <si>
    <t>L 2506501-A</t>
  </si>
  <si>
    <t>L 2503421-A</t>
  </si>
  <si>
    <t>V.S.SUMAMANI</t>
  </si>
  <si>
    <t>G.UMAMAHESWARARAO</t>
  </si>
  <si>
    <t>TR ID NO</t>
  </si>
  <si>
    <t>M,VARA LAKSHMI</t>
  </si>
  <si>
    <t>B.KOTESWARARAO</t>
  </si>
  <si>
    <t>CH.Y.R.PRASAD</t>
  </si>
  <si>
    <t>V.BHASKARARAO</t>
  </si>
  <si>
    <t>V.S.V.KESAVARAO</t>
  </si>
  <si>
    <t>0220303</t>
  </si>
  <si>
    <t>G.RAMACHANDRARAJU</t>
  </si>
  <si>
    <t>P.KOTESWARARAO</t>
  </si>
  <si>
    <t>CPS</t>
  </si>
  <si>
    <t>D.RAMESWARARAO</t>
  </si>
  <si>
    <t>G.APPALANAIDU</t>
  </si>
  <si>
    <t>R.NAGSWARA RAO</t>
  </si>
  <si>
    <t>N.GOPALACHARYULU</t>
  </si>
  <si>
    <t>0220898</t>
  </si>
  <si>
    <t>N.SATYAVANI</t>
  </si>
  <si>
    <t>ONE THOUSAND FOUR HUNDRED TEN ONLY</t>
  </si>
  <si>
    <t>R.NAGESWARA RAO</t>
  </si>
  <si>
    <t>L 2502166-A&amp;B</t>
  </si>
  <si>
    <t>Rupees THREE THOUSAND THREE HUNDRED  ONLY</t>
  </si>
  <si>
    <t>INST.NO.</t>
  </si>
  <si>
    <t xml:space="preserve">AG Net amount in words Rupees </t>
  </si>
  <si>
    <t>S.T.O signature</t>
  </si>
  <si>
    <t>DESIGNATION</t>
  </si>
  <si>
    <t>H.M</t>
  </si>
  <si>
    <t>S.A(MATHS)</t>
  </si>
  <si>
    <t>S.A(SOCIAL)</t>
  </si>
  <si>
    <t>S.A(N.S)</t>
  </si>
  <si>
    <t>S.A(TELUGU)</t>
  </si>
  <si>
    <t>S.A(HINDI)</t>
  </si>
  <si>
    <t>S.A(P.D)</t>
  </si>
  <si>
    <t>S.A(P.S)</t>
  </si>
  <si>
    <t>S.A(ENGLISH)</t>
  </si>
  <si>
    <t>L.P.T(TELUGU)</t>
  </si>
  <si>
    <t>CONTRIBUTORY PENSION SCHEME(GOVERNMENT SERVICE)</t>
  </si>
  <si>
    <t>(G.O. M.S NO.655. Finance (Pension-I) Department,dated 22-9-2004)</t>
  </si>
  <si>
    <t>Dt.Treasury/Sub-Treasury/PAO   :</t>
  </si>
  <si>
    <t>Sub Treasury Code                     :</t>
  </si>
  <si>
    <t>D.D.O             :</t>
  </si>
  <si>
    <t>Sub Account No.     :</t>
  </si>
  <si>
    <t>Small Savings, Provident Fund etc.-( C) Other Accounts</t>
  </si>
  <si>
    <t>342 Insurance and Pension Funds</t>
  </si>
  <si>
    <t>M.H.   017 Other Insurance and Pension Funds</t>
  </si>
  <si>
    <t>SH   ( 04) A.P. State Government Employees Contributory Pension Scheme (to be opened)</t>
  </si>
  <si>
    <t>001   Employees Contribution</t>
  </si>
  <si>
    <t>S.No.</t>
  </si>
  <si>
    <t>CPS Index No.</t>
  </si>
  <si>
    <t>Name</t>
  </si>
  <si>
    <t>Plan Type</t>
  </si>
  <si>
    <t>Basic Pay</t>
  </si>
  <si>
    <t>D.A.</t>
  </si>
  <si>
    <t>Employees Contribution</t>
  </si>
  <si>
    <t>Arrears</t>
  </si>
  <si>
    <t>Instalment No.</t>
  </si>
  <si>
    <t>Amount Rs.</t>
  </si>
  <si>
    <t>Bill Details</t>
  </si>
  <si>
    <t xml:space="preserve">Gross  : </t>
  </si>
  <si>
    <t>Net      :</t>
  </si>
  <si>
    <t>002   Government Contribution</t>
  </si>
  <si>
    <t>Basic Pay entered in the column 5 of the Statement has been verfied with entries in the Service Book and Pay Bill</t>
  </si>
  <si>
    <t>Signature of the Drawing Officer with Designation</t>
  </si>
  <si>
    <t>GRAND TOTAL</t>
  </si>
  <si>
    <t>10%Current  Rs.</t>
  </si>
  <si>
    <t>D.D.O Code      : 02020308021</t>
  </si>
  <si>
    <t>TAN NO VPNZ00078B</t>
  </si>
  <si>
    <t>CERTIFICATE</t>
  </si>
  <si>
    <t xml:space="preserve">        </t>
  </si>
  <si>
    <t xml:space="preserve"> This is to certify that the original service registers of all </t>
  </si>
  <si>
    <t>the employees for whom salaries are claimed by this office are</t>
  </si>
  <si>
    <t xml:space="preserve"> verified and  found  that : -</t>
  </si>
  <si>
    <t xml:space="preserve">a) </t>
  </si>
  <si>
    <t xml:space="preserve">recoveries are attached in respect of family planning </t>
  </si>
  <si>
    <t xml:space="preserve">incentive  increments,  advance  advance increments </t>
  </si>
  <si>
    <t xml:space="preserve">for acquiring higher  qualifications  sanctioned  in  APRPS </t>
  </si>
  <si>
    <t>1999  with effect from  01/07/1998</t>
  </si>
  <si>
    <t xml:space="preserve">b) </t>
  </si>
  <si>
    <t xml:space="preserve">No family planning incentive increments / advance </t>
  </si>
  <si>
    <t xml:space="preserve">increments for  acquiring  higher qualifications are </t>
  </si>
  <si>
    <t xml:space="preserve">sanction any one show in the  pay bill  under APRPS  </t>
  </si>
  <si>
    <t>1999  with  with effect from 1/7/1998.</t>
  </si>
  <si>
    <t xml:space="preserve"> Signature &amp;</t>
  </si>
  <si>
    <t xml:space="preserve">        Designation of the DDO</t>
  </si>
  <si>
    <t>CMRF</t>
  </si>
  <si>
    <t xml:space="preserve">    Amount</t>
  </si>
  <si>
    <t>A.G NET</t>
  </si>
  <si>
    <t>GROSS</t>
  </si>
  <si>
    <t>HRA 20%</t>
  </si>
  <si>
    <t>Gross</t>
  </si>
  <si>
    <t>Rupees:TWO THOUSAND FOUR HUNDRED TWENTY SIX ONLY</t>
  </si>
  <si>
    <t>3.Certified that the DA claimed in this bill as per G.O. (P) No.265 Fin. (PC-I) Dept. Dt.26-10-2009.</t>
  </si>
  <si>
    <t>Designation</t>
  </si>
  <si>
    <t>I.D No.</t>
  </si>
  <si>
    <t xml:space="preserve">SA (N.S) </t>
  </si>
  <si>
    <t xml:space="preserve">SRI. P.SUJATHA     
</t>
  </si>
  <si>
    <t xml:space="preserve">Sri. G.UMA MAHEHESWARA RAO
</t>
  </si>
  <si>
    <t>SA(TELUGU)</t>
  </si>
  <si>
    <t>Sri. A,GOPINADHA SARMA</t>
  </si>
  <si>
    <t>Sri. G.SATYANARAYANA</t>
  </si>
  <si>
    <t xml:space="preserve">S.A(HINDI)   </t>
  </si>
  <si>
    <t>SRI. B.KOTESWARA RAO</t>
  </si>
  <si>
    <t xml:space="preserve">Sri. Ch.Y.RAJENDRA PRASAD
</t>
  </si>
  <si>
    <t xml:space="preserve">Sri. V.BHASKARA RAO
</t>
  </si>
  <si>
    <t xml:space="preserve">Sri. V.S.V.KESAVA RAO
</t>
  </si>
  <si>
    <t xml:space="preserve">Smt R.SATYAVANI
</t>
  </si>
  <si>
    <t xml:space="preserve">Sri G.RAMACHANDRA RAJU
</t>
  </si>
  <si>
    <t xml:space="preserve">SrI M.SATYA PRASAD
</t>
  </si>
  <si>
    <t>SrI P.KOTESWARA RAO</t>
  </si>
  <si>
    <t xml:space="preserve">Sri M.RAMESHBABU
</t>
  </si>
  <si>
    <t xml:space="preserve">Smt K.L.SOWJANYA
 </t>
  </si>
  <si>
    <t xml:space="preserve">S.A (P.S) </t>
  </si>
  <si>
    <t>S.A (ENGLISH)</t>
  </si>
  <si>
    <t xml:space="preserve">S.A(P.S) </t>
  </si>
  <si>
    <t xml:space="preserve">S.A(SOCIAL) </t>
  </si>
  <si>
    <t xml:space="preserve">NAME                                      </t>
  </si>
  <si>
    <t>RUPEES: FORTY NINE THOUSAND EIGHT HUNDRED FIFTY ONLY</t>
  </si>
  <si>
    <t>0221967</t>
  </si>
  <si>
    <t>0237189</t>
  </si>
  <si>
    <t>0237280</t>
  </si>
  <si>
    <t>TAN NO  VPNZOOO78B</t>
  </si>
  <si>
    <t>FOUR THOUSAND TWO HUNDRED AND FIFTY  RUPEES ONLY</t>
  </si>
  <si>
    <t>G.I.S   SCHEDULE OF TEACHING STAFF FOR THE MONTH OF  03/2010</t>
  </si>
  <si>
    <t>PAY BILL SCHEDULE OF RECOVERY FOR THE MONTH OF  MARCH/ 2010</t>
  </si>
  <si>
    <t>19.E.W.F.</t>
  </si>
  <si>
    <t xml:space="preserve"> PROF.Tax Schedule of the Teaching Staff for the month of  03/2010</t>
  </si>
  <si>
    <t>A .P. G.L.I SCHEDULE OF TEACHING STAFF FOR THE MONTH OF 03/2010</t>
  </si>
  <si>
    <t>EWF  SCHEDULE OF TEACHING STAFF FOR THE MONTH OF  03/2010</t>
  </si>
  <si>
    <t>Z.P. P.F SCHEUDLE OF TEACHING STAFF FOR THE MONTH of   04/2010</t>
  </si>
  <si>
    <t>11/20</t>
  </si>
  <si>
    <t>20/20</t>
  </si>
  <si>
    <t>Sri V.Raghu</t>
  </si>
  <si>
    <t>R.A</t>
  </si>
  <si>
    <t>P.H.A</t>
  </si>
  <si>
    <t>V.Raghu</t>
  </si>
  <si>
    <t>G.Sudhalakshmi</t>
  </si>
  <si>
    <t xml:space="preserve">Smt. B.Uma Devi                     </t>
  </si>
  <si>
    <t xml:space="preserve">SA(Maths) </t>
  </si>
  <si>
    <t>B.Uma Devi</t>
  </si>
  <si>
    <t>2122485</t>
  </si>
  <si>
    <t>Smt R.Uma Devi</t>
  </si>
  <si>
    <t>R.Uma Devi</t>
  </si>
  <si>
    <t>0221865</t>
  </si>
  <si>
    <t>0251986</t>
  </si>
  <si>
    <t>0251987</t>
  </si>
  <si>
    <t>S.GIRIJA RANI</t>
  </si>
  <si>
    <t>0227063</t>
  </si>
  <si>
    <t xml:space="preserve">Messenger Name _____                                 __ Designation  </t>
  </si>
  <si>
    <t>Four Ninty ONLY</t>
  </si>
  <si>
    <t>Smt B.Sarada</t>
  </si>
  <si>
    <t>0203254</t>
  </si>
  <si>
    <t>B.Sarada</t>
  </si>
  <si>
    <t>Smt.Ch.Bujji</t>
  </si>
  <si>
    <t>L.P(Tel)</t>
  </si>
  <si>
    <t>0221624</t>
  </si>
  <si>
    <t>Ch.Bujji</t>
  </si>
  <si>
    <t>Smt. K.Padmaja</t>
  </si>
  <si>
    <t>0203175</t>
  </si>
  <si>
    <t>Sri P.Ravi Sankar</t>
  </si>
  <si>
    <t>SA(P.D)</t>
  </si>
  <si>
    <t>K.Padmaja</t>
  </si>
  <si>
    <t>P.Ravi Sankar</t>
  </si>
  <si>
    <t>0220173</t>
  </si>
  <si>
    <t>6</t>
  </si>
  <si>
    <t>Pay &amp; Allowances of staff Z.P.H. School, Lankelapalem for the month of 11/2013</t>
  </si>
  <si>
    <t>ARREAR  Bill OF REVISED  PRC  2010</t>
  </si>
  <si>
    <t>IR 27%</t>
  </si>
  <si>
    <t>Ch.Anitha</t>
  </si>
  <si>
    <t>IT</t>
  </si>
  <si>
    <t>HM</t>
  </si>
  <si>
    <t>Ch.ANITHA</t>
  </si>
  <si>
    <t>SA(M)</t>
  </si>
  <si>
    <t>SA(BS)</t>
  </si>
  <si>
    <t>SA(T)</t>
  </si>
  <si>
    <t>SA(H)</t>
  </si>
  <si>
    <t>SA(PS)</t>
  </si>
  <si>
    <t>SA(ENG.)</t>
  </si>
  <si>
    <t>SA(SS)</t>
  </si>
  <si>
    <t>LPT</t>
  </si>
  <si>
    <t>SA(PD)</t>
  </si>
  <si>
    <t>RA</t>
  </si>
  <si>
    <t>PRESENT SUBCRIPTION</t>
  </si>
  <si>
    <t xml:space="preserve">Enhanced </t>
  </si>
  <si>
    <t>TOTAL SUBCTRIPTION</t>
  </si>
  <si>
    <t>Z.P.P.F  SCHEDULE OF TEACHING STAFF FOR THE MONTH OF  03/2014</t>
  </si>
  <si>
    <t>Signature</t>
  </si>
  <si>
    <t>ZPPF NO</t>
  </si>
  <si>
    <t>PAGE TOTAL</t>
  </si>
  <si>
    <t>BF</t>
  </si>
  <si>
    <t>Pay &amp; Allowances of staff for Z.P.H.School ,Lankalapalem , for the month of 8/2014</t>
  </si>
  <si>
    <t>Pay &amp; Allowances of staff Z.P.H. School, Lankelapalem for the month of 8/2014</t>
  </si>
  <si>
    <t>Regular Salary Bill for the Month 8/2014</t>
  </si>
  <si>
    <t>ZILLAPARISHED HIGH SCHOOL LANKALAPALEM  SALARY FOR THE MONTH OF 11/2014</t>
  </si>
  <si>
    <t>D.A%77.896</t>
  </si>
  <si>
    <t>EHS</t>
  </si>
  <si>
    <t>Rupees: Nine  lakhs sixty four thousand one hundred  and six only</t>
  </si>
</sst>
</file>

<file path=xl/styles.xml><?xml version="1.0" encoding="utf-8"?>
<styleSheet xmlns="http://schemas.openxmlformats.org/spreadsheetml/2006/main">
  <numFmts count="5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&quot;$&quot;#,##0.00"/>
    <numFmt numFmtId="192" formatCode="[$-409]dddd\,\ mmmm\ dd\,\ yyyy"/>
    <numFmt numFmtId="193" formatCode="[$-809]dd\ mmmm\ yyyy"/>
    <numFmt numFmtId="194" formatCode="0.000"/>
    <numFmt numFmtId="195" formatCode="[$-409]mmm\-yy;@"/>
    <numFmt numFmtId="196" formatCode="mmm\-yyyy"/>
    <numFmt numFmtId="197" formatCode="0.0000"/>
    <numFmt numFmtId="198" formatCode="0.00000"/>
    <numFmt numFmtId="199" formatCode="&quot;kr&quot;\ #,##0;&quot;kr&quot;\ \-#,##0"/>
    <numFmt numFmtId="200" formatCode="&quot;kr&quot;\ #,##0;[Red]&quot;kr&quot;\ \-#,##0"/>
    <numFmt numFmtId="201" formatCode="&quot;kr&quot;\ #,##0.00;&quot;kr&quot;\ \-#,##0.00"/>
    <numFmt numFmtId="202" formatCode="&quot;kr&quot;\ #,##0.00;[Red]&quot;kr&quot;\ \-#,##0.00"/>
    <numFmt numFmtId="203" formatCode="_ &quot;kr&quot;\ * #,##0_ ;_ &quot;kr&quot;\ * \-#,##0_ ;_ &quot;kr&quot;\ * &quot;-&quot;_ ;_ @_ "/>
    <numFmt numFmtId="204" formatCode="_ &quot;kr&quot;\ * #,##0.00_ ;_ &quot;kr&quot;\ * \-#,##0.00_ ;_ &quot;kr&quot;\ * &quot;-&quot;??_ ;_ @_ "/>
    <numFmt numFmtId="205" formatCode="[$-409]h:mm:ss\ AM/PM"/>
    <numFmt numFmtId="206" formatCode="00000"/>
    <numFmt numFmtId="207" formatCode="[$-409]d\-mmm\-yy;@"/>
    <numFmt numFmtId="208" formatCode="0.000000"/>
    <numFmt numFmtId="209" formatCode="#,##0.00;[Red]#,##0.00"/>
    <numFmt numFmtId="210" formatCode="#,##0.000"/>
    <numFmt numFmtId="211" formatCode="#,##0.0000"/>
    <numFmt numFmtId="21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color indexed="48"/>
      <name val="Times New Roman"/>
      <family val="1"/>
    </font>
    <font>
      <sz val="14"/>
      <name val="Arial"/>
      <family val="2"/>
    </font>
    <font>
      <b/>
      <sz val="10"/>
      <color indexed="48"/>
      <name val="Times New Roman"/>
      <family val="1"/>
    </font>
    <font>
      <b/>
      <sz val="18"/>
      <name val="Arial Narrow"/>
      <family val="2"/>
    </font>
    <font>
      <sz val="14"/>
      <name val="SHREE-TEL-0906-S00"/>
      <family val="0"/>
    </font>
    <font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b/>
      <u val="single"/>
      <sz val="11"/>
      <color indexed="59"/>
      <name val="Arial"/>
      <family val="2"/>
    </font>
    <font>
      <b/>
      <sz val="10"/>
      <name val="Clarendon Extended"/>
      <family val="1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sz val="16"/>
      <name val="Arial Narrow"/>
      <family val="2"/>
    </font>
    <font>
      <sz val="1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b/>
      <sz val="13"/>
      <name val="Arial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AGaramond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22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0" fillId="0" borderId="11" xfId="0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15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34" fillId="0" borderId="0" xfId="0" applyFont="1" applyAlignment="1">
      <alignment/>
    </xf>
    <xf numFmtId="0" fontId="24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6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7" xfId="0" applyFont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39" fillId="0" borderId="18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39" fillId="0" borderId="19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24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0" fontId="39" fillId="0" borderId="15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0" xfId="0" applyFont="1" applyAlignment="1">
      <alignment horizontal="right"/>
    </xf>
    <xf numFmtId="0" fontId="39" fillId="0" borderId="21" xfId="0" applyFont="1" applyBorder="1" applyAlignment="1">
      <alignment/>
    </xf>
    <xf numFmtId="0" fontId="39" fillId="0" borderId="20" xfId="0" applyFont="1" applyBorder="1" applyAlignment="1">
      <alignment vertical="top"/>
    </xf>
    <xf numFmtId="0" fontId="39" fillId="0" borderId="22" xfId="0" applyFont="1" applyBorder="1" applyAlignment="1">
      <alignment vertical="top"/>
    </xf>
    <xf numFmtId="0" fontId="39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39" fillId="0" borderId="15" xfId="0" applyFont="1" applyBorder="1" applyAlignment="1">
      <alignment horizontal="left"/>
    </xf>
    <xf numFmtId="0" fontId="39" fillId="0" borderId="23" xfId="0" applyFont="1" applyBorder="1" applyAlignment="1">
      <alignment/>
    </xf>
    <xf numFmtId="0" fontId="39" fillId="0" borderId="0" xfId="0" applyFont="1" applyAlignment="1">
      <alignment horizontal="left"/>
    </xf>
    <xf numFmtId="49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left"/>
    </xf>
    <xf numFmtId="0" fontId="39" fillId="0" borderId="24" xfId="0" applyFont="1" applyBorder="1" applyAlignment="1">
      <alignment/>
    </xf>
    <xf numFmtId="49" fontId="39" fillId="0" borderId="15" xfId="0" applyNumberFormat="1" applyFont="1" applyBorder="1" applyAlignment="1">
      <alignment horizontal="left"/>
    </xf>
    <xf numFmtId="0" fontId="39" fillId="0" borderId="15" xfId="0" applyFont="1" applyBorder="1" applyAlignment="1">
      <alignment horizontal="right"/>
    </xf>
    <xf numFmtId="2" fontId="39" fillId="0" borderId="0" xfId="0" applyNumberFormat="1" applyFont="1" applyAlignment="1">
      <alignment horizontal="center"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39" fillId="0" borderId="21" xfId="0" applyFont="1" applyBorder="1" applyAlignment="1">
      <alignment/>
    </xf>
    <xf numFmtId="0" fontId="2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2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23" fillId="0" borderId="2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2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9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9" fillId="0" borderId="0" xfId="0" applyFont="1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6" fillId="0" borderId="0" xfId="0" applyFont="1" applyBorder="1" applyAlignment="1">
      <alignment/>
    </xf>
    <xf numFmtId="2" fontId="45" fillId="0" borderId="0" xfId="0" applyNumberFormat="1" applyFont="1" applyBorder="1" applyAlignment="1">
      <alignment/>
    </xf>
    <xf numFmtId="0" fontId="24" fillId="0" borderId="0" xfId="0" applyFont="1" applyAlignment="1">
      <alignment horizontal="right" vertical="top" wrapText="1"/>
    </xf>
    <xf numFmtId="2" fontId="2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2" fontId="37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4" fillId="0" borderId="10" xfId="0" applyFont="1" applyBorder="1" applyAlignment="1">
      <alignment vertical="top" wrapText="1"/>
    </xf>
    <xf numFmtId="49" fontId="55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vertical="center"/>
    </xf>
    <xf numFmtId="0" fontId="56" fillId="0" borderId="10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vertical="center"/>
    </xf>
    <xf numFmtId="49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/>
    </xf>
    <xf numFmtId="0" fontId="6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16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20" fillId="0" borderId="20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20" fillId="0" borderId="20" xfId="0" applyNumberFormat="1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2" fontId="42" fillId="0" borderId="20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2" fontId="23" fillId="0" borderId="0" xfId="0" applyNumberFormat="1" applyFont="1" applyAlignment="1">
      <alignment horizontal="center"/>
    </xf>
    <xf numFmtId="0" fontId="24" fillId="0" borderId="20" xfId="0" applyFont="1" applyBorder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4" fillId="0" borderId="27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22" xfId="0" applyFont="1" applyBorder="1" applyAlignment="1">
      <alignment horizontal="left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39" fillId="0" borderId="28" xfId="0" applyNumberFormat="1" applyFont="1" applyBorder="1" applyAlignment="1">
      <alignment horizontal="center"/>
    </xf>
    <xf numFmtId="0" fontId="39" fillId="0" borderId="15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2" fontId="24" fillId="0" borderId="0" xfId="0" applyNumberFormat="1" applyFont="1" applyBorder="1" applyAlignment="1">
      <alignment horizontal="right"/>
    </xf>
    <xf numFmtId="2" fontId="24" fillId="0" borderId="28" xfId="0" applyNumberFormat="1" applyFont="1" applyBorder="1" applyAlignment="1">
      <alignment horizontal="right"/>
    </xf>
    <xf numFmtId="2" fontId="39" fillId="0" borderId="0" xfId="0" applyNumberFormat="1" applyFont="1" applyBorder="1" applyAlignment="1">
      <alignment horizontal="left"/>
    </xf>
    <xf numFmtId="2" fontId="24" fillId="0" borderId="15" xfId="0" applyNumberFormat="1" applyFont="1" applyBorder="1" applyAlignment="1">
      <alignment horizontal="center"/>
    </xf>
    <xf numFmtId="0" fontId="22" fillId="0" borderId="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2" fontId="39" fillId="0" borderId="29" xfId="0" applyNumberFormat="1" applyFont="1" applyBorder="1" applyAlignment="1">
      <alignment horizontal="left"/>
    </xf>
    <xf numFmtId="2" fontId="24" fillId="0" borderId="30" xfId="0" applyNumberFormat="1" applyFont="1" applyBorder="1" applyAlignment="1">
      <alignment horizontal="right"/>
    </xf>
    <xf numFmtId="2" fontId="24" fillId="0" borderId="13" xfId="0" applyNumberFormat="1" applyFont="1" applyBorder="1" applyAlignment="1">
      <alignment horizontal="right"/>
    </xf>
    <xf numFmtId="2" fontId="24" fillId="0" borderId="13" xfId="44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1" fillId="0" borderId="25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K J Prasad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1257300</xdr:colOff>
      <xdr:row>13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8097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3981450" y="379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25</xdr:row>
      <xdr:rowOff>38100</xdr:rowOff>
    </xdr:from>
    <xdr:to>
      <xdr:col>1</xdr:col>
      <xdr:colOff>95250</xdr:colOff>
      <xdr:row>27</xdr:row>
      <xdr:rowOff>123825</xdr:rowOff>
    </xdr:to>
    <xdr:sp>
      <xdr:nvSpPr>
        <xdr:cNvPr id="1" name="Oval 3"/>
        <xdr:cNvSpPr>
          <a:spLocks/>
        </xdr:cNvSpPr>
      </xdr:nvSpPr>
      <xdr:spPr>
        <a:xfrm>
          <a:off x="438150" y="4867275"/>
          <a:ext cx="514350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DDO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Seal</a:t>
          </a:r>
        </a:p>
      </xdr:txBody>
    </xdr:sp>
    <xdr:clientData/>
  </xdr:twoCellAnchor>
  <xdr:twoCellAnchor>
    <xdr:from>
      <xdr:col>0</xdr:col>
      <xdr:colOff>438150</xdr:colOff>
      <xdr:row>51</xdr:row>
      <xdr:rowOff>38100</xdr:rowOff>
    </xdr:from>
    <xdr:to>
      <xdr:col>1</xdr:col>
      <xdr:colOff>95250</xdr:colOff>
      <xdr:row>53</xdr:row>
      <xdr:rowOff>123825</xdr:rowOff>
    </xdr:to>
    <xdr:sp>
      <xdr:nvSpPr>
        <xdr:cNvPr id="2" name="Oval 4"/>
        <xdr:cNvSpPr>
          <a:spLocks/>
        </xdr:cNvSpPr>
      </xdr:nvSpPr>
      <xdr:spPr>
        <a:xfrm>
          <a:off x="438150" y="9858375"/>
          <a:ext cx="514350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DDO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Seal</a:t>
          </a:r>
        </a:p>
      </xdr:txBody>
    </xdr:sp>
    <xdr:clientData/>
  </xdr:twoCellAnchor>
  <xdr:twoCellAnchor>
    <xdr:from>
      <xdr:col>0</xdr:col>
      <xdr:colOff>438150</xdr:colOff>
      <xdr:row>53</xdr:row>
      <xdr:rowOff>38100</xdr:rowOff>
    </xdr:from>
    <xdr:to>
      <xdr:col>1</xdr:col>
      <xdr:colOff>95250</xdr:colOff>
      <xdr:row>55</xdr:row>
      <xdr:rowOff>123825</xdr:rowOff>
    </xdr:to>
    <xdr:sp>
      <xdr:nvSpPr>
        <xdr:cNvPr id="3" name="Oval 3"/>
        <xdr:cNvSpPr>
          <a:spLocks/>
        </xdr:cNvSpPr>
      </xdr:nvSpPr>
      <xdr:spPr>
        <a:xfrm>
          <a:off x="438150" y="10220325"/>
          <a:ext cx="514350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DDO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38</xdr:row>
      <xdr:rowOff>38100</xdr:rowOff>
    </xdr:from>
    <xdr:to>
      <xdr:col>13</xdr:col>
      <xdr:colOff>19050</xdr:colOff>
      <xdr:row>41</xdr:row>
      <xdr:rowOff>114300</xdr:rowOff>
    </xdr:to>
    <xdr:sp>
      <xdr:nvSpPr>
        <xdr:cNvPr id="1" name="Oval 3"/>
        <xdr:cNvSpPr>
          <a:spLocks/>
        </xdr:cNvSpPr>
      </xdr:nvSpPr>
      <xdr:spPr>
        <a:xfrm>
          <a:off x="5114925" y="6810375"/>
          <a:ext cx="8763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Treasury  Seal</a:t>
          </a:r>
        </a:p>
      </xdr:txBody>
    </xdr:sp>
    <xdr:clientData/>
  </xdr:twoCellAnchor>
  <xdr:twoCellAnchor>
    <xdr:from>
      <xdr:col>4</xdr:col>
      <xdr:colOff>161925</xdr:colOff>
      <xdr:row>0</xdr:row>
      <xdr:rowOff>28575</xdr:rowOff>
    </xdr:from>
    <xdr:to>
      <xdr:col>9</xdr:col>
      <xdr:colOff>19050</xdr:colOff>
      <xdr:row>1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2409825" y="28575"/>
          <a:ext cx="18097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PAPER TOKEN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58</xdr:row>
      <xdr:rowOff>180975</xdr:rowOff>
    </xdr:from>
    <xdr:to>
      <xdr:col>4</xdr:col>
      <xdr:colOff>66675</xdr:colOff>
      <xdr:row>62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419100" y="10201275"/>
          <a:ext cx="1066800" cy="7810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NBST/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19</xdr:row>
      <xdr:rowOff>247650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305300" y="6429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23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181100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1257300</xdr:colOff>
      <xdr:row>30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066925" y="880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21</xdr:row>
      <xdr:rowOff>257175</xdr:rowOff>
    </xdr:from>
    <xdr:ext cx="76200" cy="200025"/>
    <xdr:sp>
      <xdr:nvSpPr>
        <xdr:cNvPr id="2" name="Text Box 3"/>
        <xdr:cNvSpPr txBox="1">
          <a:spLocks noChangeArrowheads="1"/>
        </xdr:cNvSpPr>
      </xdr:nvSpPr>
      <xdr:spPr>
        <a:xfrm>
          <a:off x="4400550" y="6315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19</xdr:row>
      <xdr:rowOff>257175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276725" y="682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1257300</xdr:colOff>
      <xdr:row>30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066925" y="941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21</xdr:row>
      <xdr:rowOff>257175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4400550" y="692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20</xdr:row>
      <xdr:rowOff>0</xdr:rowOff>
    </xdr:from>
    <xdr:ext cx="76200" cy="200025"/>
    <xdr:sp>
      <xdr:nvSpPr>
        <xdr:cNvPr id="3" name="Text Box 1"/>
        <xdr:cNvSpPr txBox="1">
          <a:spLocks noChangeArrowheads="1"/>
        </xdr:cNvSpPr>
      </xdr:nvSpPr>
      <xdr:spPr>
        <a:xfrm>
          <a:off x="4400550" y="636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8.140625" style="0" customWidth="1"/>
    <col min="2" max="2" width="19.7109375" style="0" customWidth="1"/>
    <col min="3" max="3" width="18.421875" style="0" customWidth="1"/>
    <col min="4" max="4" width="21.00390625" style="0" customWidth="1"/>
  </cols>
  <sheetData>
    <row r="1" spans="1:4" ht="15.75">
      <c r="A1" s="227" t="s">
        <v>38</v>
      </c>
      <c r="B1" s="227"/>
      <c r="C1" s="227"/>
      <c r="D1" s="227"/>
    </row>
    <row r="2" spans="1:4" ht="15.75">
      <c r="A2" s="6"/>
      <c r="B2" s="7"/>
      <c r="C2" s="7"/>
      <c r="D2" s="7"/>
    </row>
    <row r="3" spans="1:4" ht="15.75">
      <c r="A3" s="228" t="s">
        <v>39</v>
      </c>
      <c r="B3" s="228"/>
      <c r="C3" s="228"/>
      <c r="D3" s="228"/>
    </row>
    <row r="4" spans="1:4" ht="15.75">
      <c r="A4" s="227" t="s">
        <v>40</v>
      </c>
      <c r="B4" s="227"/>
      <c r="C4" s="227"/>
      <c r="D4" s="227"/>
    </row>
    <row r="5" spans="1:4" ht="15.75">
      <c r="A5" s="131"/>
      <c r="B5" s="132"/>
      <c r="C5" s="132"/>
      <c r="D5" s="132"/>
    </row>
    <row r="6" spans="1:4" ht="15.75">
      <c r="A6" s="228" t="s">
        <v>458</v>
      </c>
      <c r="B6" s="228"/>
      <c r="C6" s="228"/>
      <c r="D6" s="228"/>
    </row>
    <row r="7" spans="1:4" ht="15.75">
      <c r="A7" s="131"/>
      <c r="B7" s="132"/>
      <c r="C7" s="132"/>
      <c r="D7" s="132"/>
    </row>
    <row r="8" spans="1:4" ht="15.75">
      <c r="A8" s="3" t="s">
        <v>17</v>
      </c>
      <c r="B8" s="3">
        <v>2020308021</v>
      </c>
      <c r="C8" s="3" t="s">
        <v>41</v>
      </c>
      <c r="D8" s="3" t="s">
        <v>42</v>
      </c>
    </row>
    <row r="9" spans="1:4" ht="15.75">
      <c r="A9" s="3" t="s">
        <v>43</v>
      </c>
      <c r="B9" s="3" t="s">
        <v>44</v>
      </c>
      <c r="C9" s="229" t="s">
        <v>19</v>
      </c>
      <c r="D9" s="229"/>
    </row>
    <row r="10" spans="1:4" ht="15.75">
      <c r="A10" s="3" t="s">
        <v>45</v>
      </c>
      <c r="B10" s="3" t="s">
        <v>46</v>
      </c>
      <c r="C10" s="229"/>
      <c r="D10" s="229"/>
    </row>
    <row r="11" spans="1:4" ht="31.5">
      <c r="A11" s="3" t="s">
        <v>47</v>
      </c>
      <c r="B11" s="3" t="s">
        <v>45</v>
      </c>
      <c r="C11" s="3" t="s">
        <v>48</v>
      </c>
      <c r="D11" s="10" t="s">
        <v>26</v>
      </c>
    </row>
    <row r="12" spans="1:4" ht="64.5" customHeight="1">
      <c r="A12" s="3">
        <v>1</v>
      </c>
      <c r="B12" s="3" t="s">
        <v>49</v>
      </c>
      <c r="C12" s="3" t="s">
        <v>459</v>
      </c>
      <c r="D12" s="214">
        <v>34668</v>
      </c>
    </row>
    <row r="13" spans="1:4" ht="27" customHeight="1">
      <c r="A13" s="220" t="s">
        <v>50</v>
      </c>
      <c r="B13" s="221"/>
      <c r="C13" s="222"/>
      <c r="D13" s="214">
        <v>34668</v>
      </c>
    </row>
    <row r="14" spans="1:4" ht="33" customHeight="1">
      <c r="A14" s="223" t="str">
        <f>'February 2013'!C43</f>
        <v>Rupees: Nine  lakhs sixty four thousand one hundred  and six only</v>
      </c>
      <c r="B14" s="224"/>
      <c r="C14" s="224"/>
      <c r="D14" s="224"/>
    </row>
    <row r="15" spans="1:4" ht="12.75">
      <c r="A15" s="225"/>
      <c r="B15" s="225"/>
      <c r="C15" s="225"/>
      <c r="D15" s="225"/>
    </row>
    <row r="16" spans="1:4" ht="12.75">
      <c r="A16" s="226"/>
      <c r="B16" s="226"/>
      <c r="C16" s="226"/>
      <c r="D16" s="226"/>
    </row>
    <row r="17" spans="1:4" ht="15">
      <c r="A17" s="11"/>
      <c r="B17" s="11"/>
      <c r="C17" s="11"/>
      <c r="D17" s="11"/>
    </row>
    <row r="18" spans="1:4" ht="15">
      <c r="A18" s="12"/>
      <c r="B18" s="13"/>
      <c r="C18" s="13"/>
      <c r="D18" s="13"/>
    </row>
    <row r="19" spans="1:4" ht="20.25">
      <c r="A19" s="14" t="s">
        <v>51</v>
      </c>
      <c r="B19" s="13"/>
      <c r="C19" s="13"/>
      <c r="D19" s="105" t="s">
        <v>318</v>
      </c>
    </row>
    <row r="20" spans="1:4" ht="15.75">
      <c r="A20" s="91" t="s">
        <v>52</v>
      </c>
      <c r="B20" s="13"/>
      <c r="C20" s="13"/>
      <c r="D20" s="13"/>
    </row>
  </sheetData>
  <sheetProtection/>
  <mergeCells count="9">
    <mergeCell ref="A13:C13"/>
    <mergeCell ref="A14:D14"/>
    <mergeCell ref="A15:D16"/>
    <mergeCell ref="A1:D1"/>
    <mergeCell ref="A3:D3"/>
    <mergeCell ref="A4:D4"/>
    <mergeCell ref="A6:D6"/>
    <mergeCell ref="C9:C10"/>
    <mergeCell ref="D9:D10"/>
  </mergeCells>
  <printOptions/>
  <pageMargins left="0.75" right="0.75" top="1" bottom="1" header="0.5" footer="0.5"/>
  <pageSetup horizontalDpi="180" verticalDpi="18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65"/>
  <sheetViews>
    <sheetView zoomScalePageLayoutView="0" workbookViewId="0" topLeftCell="A25">
      <selection activeCell="C6" sqref="C6:G6"/>
    </sheetView>
  </sheetViews>
  <sheetFormatPr defaultColWidth="9.140625" defaultRowHeight="12.75"/>
  <cols>
    <col min="1" max="1" width="2.140625" style="153" customWidth="1"/>
    <col min="2" max="2" width="6.8515625" style="153" hidden="1" customWidth="1"/>
    <col min="3" max="3" width="8.7109375" style="153" customWidth="1"/>
    <col min="4" max="4" width="10.57421875" style="153" customWidth="1"/>
    <col min="5" max="5" width="26.140625" style="153" bestFit="1" customWidth="1"/>
    <col min="6" max="6" width="19.57421875" style="153" customWidth="1"/>
    <col min="7" max="7" width="25.00390625" style="153" customWidth="1"/>
    <col min="8" max="16384" width="9.140625" style="153" customWidth="1"/>
  </cols>
  <sheetData>
    <row r="1" spans="3:7" ht="15.75">
      <c r="C1" s="307" t="s">
        <v>11</v>
      </c>
      <c r="D1" s="307"/>
      <c r="E1" s="307"/>
      <c r="F1" s="307"/>
      <c r="G1" s="154"/>
    </row>
    <row r="2" spans="3:7" ht="15">
      <c r="C2" s="154"/>
      <c r="D2" s="154"/>
      <c r="E2" s="154"/>
      <c r="F2" s="154"/>
      <c r="G2" s="154"/>
    </row>
    <row r="3" spans="3:7" ht="15.75">
      <c r="C3" s="307" t="s">
        <v>12</v>
      </c>
      <c r="D3" s="307"/>
      <c r="E3" s="307"/>
      <c r="F3" s="307"/>
      <c r="G3" s="154"/>
    </row>
    <row r="4" spans="3:7" ht="15.75">
      <c r="C4" s="307" t="s">
        <v>13</v>
      </c>
      <c r="D4" s="307"/>
      <c r="E4" s="307"/>
      <c r="F4" s="307"/>
      <c r="G4" s="154"/>
    </row>
    <row r="5" spans="3:7" ht="15">
      <c r="C5" s="154"/>
      <c r="D5" s="154"/>
      <c r="E5" s="154"/>
      <c r="F5" s="154"/>
      <c r="G5" s="154"/>
    </row>
    <row r="6" spans="3:7" ht="15.75">
      <c r="C6" s="315" t="s">
        <v>483</v>
      </c>
      <c r="D6" s="307"/>
      <c r="E6" s="307"/>
      <c r="F6" s="307"/>
      <c r="G6" s="307"/>
    </row>
    <row r="7" spans="3:7" ht="15.75">
      <c r="C7" s="155"/>
      <c r="D7" s="155"/>
      <c r="E7" s="155"/>
      <c r="F7" s="155"/>
      <c r="G7" s="155"/>
    </row>
    <row r="8" spans="3:7" ht="15.75">
      <c r="C8" s="311" t="s">
        <v>14</v>
      </c>
      <c r="D8" s="311"/>
      <c r="E8" s="156" t="s">
        <v>15</v>
      </c>
      <c r="F8" s="156" t="s">
        <v>16</v>
      </c>
      <c r="G8" s="157"/>
    </row>
    <row r="9" spans="3:7" ht="15.75">
      <c r="C9" s="311" t="s">
        <v>17</v>
      </c>
      <c r="D9" s="311"/>
      <c r="E9" s="158" t="s">
        <v>18</v>
      </c>
      <c r="F9" s="312" t="s">
        <v>19</v>
      </c>
      <c r="G9" s="312"/>
    </row>
    <row r="10" spans="3:7" ht="47.25">
      <c r="C10" s="314" t="s">
        <v>20</v>
      </c>
      <c r="D10" s="314"/>
      <c r="E10" s="159" t="s">
        <v>21</v>
      </c>
      <c r="F10" s="313"/>
      <c r="G10" s="313"/>
    </row>
    <row r="11" spans="2:7" ht="15">
      <c r="B11" s="149"/>
      <c r="C11" s="160"/>
      <c r="D11" s="160"/>
      <c r="E11" s="160"/>
      <c r="F11" s="160"/>
      <c r="G11" s="160"/>
    </row>
    <row r="12" spans="2:7" ht="47.25">
      <c r="B12" s="149"/>
      <c r="C12" s="161" t="s">
        <v>22</v>
      </c>
      <c r="D12" s="161" t="s">
        <v>23</v>
      </c>
      <c r="E12" s="161" t="s">
        <v>24</v>
      </c>
      <c r="F12" s="161" t="s">
        <v>25</v>
      </c>
      <c r="G12" s="161" t="s">
        <v>26</v>
      </c>
    </row>
    <row r="13" spans="2:7" ht="30" customHeight="1">
      <c r="B13" s="149"/>
      <c r="C13" s="161">
        <v>1</v>
      </c>
      <c r="D13" s="161">
        <v>204305</v>
      </c>
      <c r="E13" s="217" t="s">
        <v>464</v>
      </c>
      <c r="F13" s="216">
        <v>10431355585</v>
      </c>
      <c r="G13" s="163">
        <f>'February 2013'!X5</f>
        <v>39540</v>
      </c>
    </row>
    <row r="14" spans="2:7" ht="30" customHeight="1">
      <c r="B14" s="149"/>
      <c r="C14" s="156">
        <v>2</v>
      </c>
      <c r="D14" s="162" t="s">
        <v>433</v>
      </c>
      <c r="E14" s="157" t="s">
        <v>432</v>
      </c>
      <c r="F14" s="147">
        <v>31097249465</v>
      </c>
      <c r="G14" s="163">
        <f>'February 2013'!X6</f>
        <v>37102</v>
      </c>
    </row>
    <row r="15" spans="2:7" ht="24" customHeight="1">
      <c r="B15" s="149"/>
      <c r="C15" s="161">
        <v>3</v>
      </c>
      <c r="D15" s="162" t="s">
        <v>257</v>
      </c>
      <c r="E15" s="157" t="s">
        <v>256</v>
      </c>
      <c r="F15" s="157">
        <v>11040713900</v>
      </c>
      <c r="G15" s="163">
        <f>'February 2013'!X7</f>
        <v>60132</v>
      </c>
    </row>
    <row r="16" spans="2:7" ht="24" customHeight="1">
      <c r="B16" s="149"/>
      <c r="C16" s="156">
        <v>4</v>
      </c>
      <c r="D16" s="162" t="s">
        <v>259</v>
      </c>
      <c r="E16" s="5" t="s">
        <v>295</v>
      </c>
      <c r="F16" s="157">
        <v>30843293889</v>
      </c>
      <c r="G16" s="163">
        <f>'February 2013'!X9</f>
        <v>47320</v>
      </c>
    </row>
    <row r="17" spans="2:7" ht="24" customHeight="1">
      <c r="B17" s="149"/>
      <c r="C17" s="161">
        <v>5</v>
      </c>
      <c r="D17" s="162" t="s">
        <v>29</v>
      </c>
      <c r="E17" s="157" t="s">
        <v>30</v>
      </c>
      <c r="F17" s="157">
        <v>11040725315</v>
      </c>
      <c r="G17" s="163">
        <f>'February 2013'!X10</f>
        <v>49318</v>
      </c>
    </row>
    <row r="18" spans="2:7" ht="24" customHeight="1">
      <c r="B18" s="149"/>
      <c r="C18" s="156">
        <v>6</v>
      </c>
      <c r="D18" s="162" t="s">
        <v>440</v>
      </c>
      <c r="E18" s="157" t="s">
        <v>439</v>
      </c>
      <c r="F18" s="157">
        <v>11308658982</v>
      </c>
      <c r="G18" s="163">
        <f>'February 2013'!X11</f>
        <v>35478</v>
      </c>
    </row>
    <row r="19" spans="2:7" ht="24" customHeight="1">
      <c r="B19" s="149"/>
      <c r="C19" s="161">
        <v>7</v>
      </c>
      <c r="D19" s="162" t="s">
        <v>281</v>
      </c>
      <c r="E19" s="157" t="s">
        <v>262</v>
      </c>
      <c r="F19" s="157">
        <v>11040716242</v>
      </c>
      <c r="G19" s="163">
        <f>'February 2013'!X12</f>
        <v>47564</v>
      </c>
    </row>
    <row r="20" spans="2:7" ht="24" customHeight="1">
      <c r="B20" s="149"/>
      <c r="C20" s="156">
        <v>8</v>
      </c>
      <c r="D20" s="162" t="s">
        <v>31</v>
      </c>
      <c r="E20" s="157" t="s">
        <v>32</v>
      </c>
      <c r="F20" s="157">
        <v>11040687083</v>
      </c>
      <c r="G20" s="163">
        <f>'February 2013'!X13</f>
        <v>43961</v>
      </c>
    </row>
    <row r="21" spans="2:7" ht="24" customHeight="1">
      <c r="B21" s="149"/>
      <c r="C21" s="161">
        <v>9</v>
      </c>
      <c r="D21" s="162" t="s">
        <v>264</v>
      </c>
      <c r="E21" s="157" t="s">
        <v>299</v>
      </c>
      <c r="F21" s="157">
        <v>11560623606</v>
      </c>
      <c r="G21" s="163">
        <f>'February 2013'!X14</f>
        <v>43901</v>
      </c>
    </row>
    <row r="22" spans="2:7" ht="24" customHeight="1">
      <c r="B22" s="149"/>
      <c r="C22" s="156">
        <v>10</v>
      </c>
      <c r="D22" s="162" t="s">
        <v>266</v>
      </c>
      <c r="E22" s="5" t="s">
        <v>300</v>
      </c>
      <c r="F22" s="157">
        <v>30222776986</v>
      </c>
      <c r="G22" s="163">
        <f>'February 2013'!X15</f>
        <v>48231</v>
      </c>
    </row>
    <row r="23" spans="2:7" ht="24" customHeight="1">
      <c r="B23" s="149"/>
      <c r="C23" s="161">
        <v>11</v>
      </c>
      <c r="D23" s="162" t="s">
        <v>267</v>
      </c>
      <c r="E23" s="157" t="s">
        <v>301</v>
      </c>
      <c r="F23" s="157">
        <v>11040683941</v>
      </c>
      <c r="G23" s="163">
        <f>'February 2013'!X23</f>
        <v>41100</v>
      </c>
    </row>
    <row r="24" spans="2:7" ht="24" customHeight="1">
      <c r="B24" s="149"/>
      <c r="C24" s="156">
        <v>12</v>
      </c>
      <c r="D24" s="162" t="s">
        <v>269</v>
      </c>
      <c r="E24" s="157" t="s">
        <v>268</v>
      </c>
      <c r="F24" s="157">
        <v>30866574863</v>
      </c>
      <c r="G24" s="163">
        <f>'February 2013'!X24</f>
        <v>41200</v>
      </c>
    </row>
    <row r="25" spans="2:7" ht="24" customHeight="1">
      <c r="B25" s="149"/>
      <c r="C25" s="161">
        <v>13</v>
      </c>
      <c r="D25" s="162" t="s">
        <v>271</v>
      </c>
      <c r="E25" s="157" t="s">
        <v>303</v>
      </c>
      <c r="F25" s="157">
        <v>30222776737</v>
      </c>
      <c r="G25" s="163">
        <f>'February 2013'!X27</f>
        <v>37700</v>
      </c>
    </row>
    <row r="26" spans="2:7" ht="24" customHeight="1">
      <c r="B26" s="149"/>
      <c r="C26" s="156">
        <v>14</v>
      </c>
      <c r="D26" s="162" t="s">
        <v>273</v>
      </c>
      <c r="E26" s="157" t="s">
        <v>272</v>
      </c>
      <c r="F26" s="157">
        <v>30875822943</v>
      </c>
      <c r="G26" s="163">
        <f>'February 2013'!X28</f>
        <v>39700</v>
      </c>
    </row>
    <row r="27" spans="2:7" ht="24" customHeight="1">
      <c r="B27" s="149"/>
      <c r="C27" s="161">
        <v>15</v>
      </c>
      <c r="D27" s="162" t="s">
        <v>275</v>
      </c>
      <c r="E27" s="157" t="s">
        <v>304</v>
      </c>
      <c r="F27" s="157">
        <v>30222747649</v>
      </c>
      <c r="G27" s="163">
        <f>'February 2013'!X29</f>
        <v>35490</v>
      </c>
    </row>
    <row r="28" spans="2:7" ht="24" customHeight="1">
      <c r="B28" s="149"/>
      <c r="C28" s="156">
        <v>16</v>
      </c>
      <c r="D28" s="162" t="s">
        <v>277</v>
      </c>
      <c r="E28" s="157" t="s">
        <v>276</v>
      </c>
      <c r="F28" s="157">
        <v>31078464361</v>
      </c>
      <c r="G28" s="163">
        <f>'February 2013'!X30</f>
        <v>38785</v>
      </c>
    </row>
    <row r="29" spans="2:7" ht="24" customHeight="1">
      <c r="B29" s="149"/>
      <c r="C29" s="161">
        <v>17</v>
      </c>
      <c r="D29" s="162" t="s">
        <v>279</v>
      </c>
      <c r="E29" s="157" t="s">
        <v>278</v>
      </c>
      <c r="F29" s="157">
        <v>11560632441</v>
      </c>
      <c r="G29" s="163">
        <f>'February 2013'!X31</f>
        <v>53622</v>
      </c>
    </row>
    <row r="30" spans="2:7" ht="24" customHeight="1">
      <c r="B30" s="149"/>
      <c r="C30" s="156">
        <v>18</v>
      </c>
      <c r="D30" s="162" t="s">
        <v>436</v>
      </c>
      <c r="E30" s="157" t="s">
        <v>435</v>
      </c>
      <c r="F30" s="157">
        <v>11040706073</v>
      </c>
      <c r="G30" s="163">
        <f>'February 2013'!X33</f>
        <v>44789</v>
      </c>
    </row>
    <row r="31" spans="2:7" ht="24" customHeight="1">
      <c r="B31" s="149"/>
      <c r="C31" s="161">
        <v>19</v>
      </c>
      <c r="D31" s="19" t="s">
        <v>448</v>
      </c>
      <c r="E31" s="5" t="s">
        <v>449</v>
      </c>
      <c r="F31" s="157">
        <v>11040714799</v>
      </c>
      <c r="G31" s="163">
        <f>'February 2013'!X34</f>
        <v>25273</v>
      </c>
    </row>
    <row r="32" spans="2:7" ht="24" customHeight="1">
      <c r="B32" s="149"/>
      <c r="C32" s="156">
        <v>20</v>
      </c>
      <c r="D32" s="19" t="s">
        <v>444</v>
      </c>
      <c r="E32" s="5" t="s">
        <v>445</v>
      </c>
      <c r="F32" s="157">
        <v>10431359782</v>
      </c>
      <c r="G32" s="163">
        <f>'February 2013'!X35</f>
        <v>39280</v>
      </c>
    </row>
    <row r="33" spans="2:7" ht="24" customHeight="1">
      <c r="B33" s="149"/>
      <c r="C33" s="161">
        <v>21</v>
      </c>
      <c r="D33" s="205" t="s">
        <v>451</v>
      </c>
      <c r="E33" s="5" t="s">
        <v>454</v>
      </c>
      <c r="F33" s="157">
        <v>10519329498</v>
      </c>
      <c r="G33" s="163">
        <f>'February 2013'!X36</f>
        <v>46321</v>
      </c>
    </row>
    <row r="34" spans="2:7" ht="24" customHeight="1">
      <c r="B34" s="149"/>
      <c r="C34" s="156">
        <v>22</v>
      </c>
      <c r="D34" s="19" t="s">
        <v>456</v>
      </c>
      <c r="E34" s="5" t="s">
        <v>455</v>
      </c>
      <c r="F34" s="157">
        <v>30194913695</v>
      </c>
      <c r="G34" s="163">
        <f>'February 2013'!X37</f>
        <v>32532</v>
      </c>
    </row>
    <row r="35" spans="2:7" ht="15.75">
      <c r="B35" s="149"/>
      <c r="C35" s="161">
        <v>23</v>
      </c>
      <c r="D35" s="19" t="s">
        <v>437</v>
      </c>
      <c r="E35" s="5" t="s">
        <v>428</v>
      </c>
      <c r="F35" s="5">
        <v>11269185381</v>
      </c>
      <c r="G35" s="163">
        <f>'February 2013'!X38</f>
        <v>35767</v>
      </c>
    </row>
    <row r="36" spans="2:7" ht="24" customHeight="1">
      <c r="B36" s="164"/>
      <c r="C36" s="164"/>
      <c r="D36" s="308" t="s">
        <v>68</v>
      </c>
      <c r="E36" s="308"/>
      <c r="F36" s="308"/>
      <c r="G36" s="212">
        <f>SUM(G13:G35)</f>
        <v>964106</v>
      </c>
    </row>
    <row r="37" spans="2:7" ht="43.5" customHeight="1">
      <c r="B37" s="165"/>
      <c r="C37" s="221" t="str">
        <f>'February 2013'!C43</f>
        <v>Rupees: Nine  lakhs sixty four thousand one hundred  and six only</v>
      </c>
      <c r="D37" s="310"/>
      <c r="E37" s="310"/>
      <c r="F37" s="310"/>
      <c r="G37" s="165"/>
    </row>
    <row r="38" spans="2:7" ht="12.75" customHeight="1">
      <c r="B38" s="309"/>
      <c r="C38" s="309"/>
      <c r="D38" s="309"/>
      <c r="E38" s="309"/>
      <c r="F38" s="309"/>
      <c r="G38" s="309"/>
    </row>
    <row r="39" spans="2:7" ht="12.75" customHeight="1">
      <c r="B39" s="166"/>
      <c r="C39" s="166"/>
      <c r="D39" s="166"/>
      <c r="E39" s="166"/>
      <c r="F39" s="166"/>
      <c r="G39" s="166"/>
    </row>
    <row r="40" spans="2:7" ht="15.75">
      <c r="B40" s="166"/>
      <c r="C40" s="306" t="s">
        <v>75</v>
      </c>
      <c r="D40" s="306"/>
      <c r="E40" s="166"/>
      <c r="F40" s="306" t="s">
        <v>76</v>
      </c>
      <c r="G40" s="306"/>
    </row>
    <row r="42" ht="12.75" customHeight="1"/>
    <row r="43" ht="12.75" customHeight="1"/>
    <row r="44" ht="12.75" customHeight="1"/>
    <row r="47" ht="12.75" customHeight="1"/>
    <row r="48" ht="12.75" customHeight="1"/>
    <row r="49" ht="12.75" customHeight="1"/>
    <row r="51" ht="12.75" customHeight="1"/>
    <row r="52" ht="12.75" customHeight="1"/>
    <row r="53" ht="12.75" customHeight="1"/>
    <row r="54" ht="15.75">
      <c r="G54" s="167"/>
    </row>
    <row r="55" ht="12.75" customHeight="1"/>
    <row r="56" ht="12.75" customHeight="1"/>
    <row r="57" ht="12.75" customHeight="1"/>
    <row r="59" ht="12.75" customHeight="1"/>
    <row r="60" ht="12.75" customHeight="1"/>
    <row r="61" ht="12.75" customHeight="1"/>
    <row r="65" ht="15.75">
      <c r="G65" s="167"/>
    </row>
  </sheetData>
  <sheetProtection/>
  <mergeCells count="14">
    <mergeCell ref="G9:G10"/>
    <mergeCell ref="C10:D10"/>
    <mergeCell ref="C6:G6"/>
    <mergeCell ref="C8:D8"/>
    <mergeCell ref="C40:D40"/>
    <mergeCell ref="F40:G40"/>
    <mergeCell ref="C1:F1"/>
    <mergeCell ref="C3:F3"/>
    <mergeCell ref="C4:F4"/>
    <mergeCell ref="D36:F36"/>
    <mergeCell ref="B38:G38"/>
    <mergeCell ref="C37:F37"/>
    <mergeCell ref="C9:D9"/>
    <mergeCell ref="F9:F10"/>
  </mergeCells>
  <printOptions/>
  <pageMargins left="0.75" right="0.89" top="1" bottom="1" header="0.5" footer="0.5"/>
  <pageSetup horizontalDpi="180" verticalDpi="180" orientation="portrait" paperSize="9" scale="73" r:id="rId2"/>
  <rowBreaks count="1" manualBreakCount="1">
    <brk id="4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3" sqref="A13:C13"/>
    </sheetView>
  </sheetViews>
  <sheetFormatPr defaultColWidth="9.140625" defaultRowHeight="12.75"/>
  <cols>
    <col min="1" max="1" width="28.140625" style="0" customWidth="1"/>
    <col min="2" max="2" width="19.7109375" style="0" customWidth="1"/>
    <col min="3" max="3" width="18.421875" style="0" customWidth="1"/>
    <col min="4" max="4" width="21.00390625" style="0" customWidth="1"/>
  </cols>
  <sheetData>
    <row r="1" spans="1:4" ht="15.75">
      <c r="A1" s="227" t="s">
        <v>38</v>
      </c>
      <c r="B1" s="227"/>
      <c r="C1" s="227"/>
      <c r="D1" s="227"/>
    </row>
    <row r="2" spans="1:4" ht="15.75">
      <c r="A2" s="6"/>
      <c r="B2" s="7"/>
      <c r="C2" s="7"/>
      <c r="D2" s="7"/>
    </row>
    <row r="3" spans="1:4" ht="15.75">
      <c r="A3" s="228" t="s">
        <v>39</v>
      </c>
      <c r="B3" s="228"/>
      <c r="C3" s="228"/>
      <c r="D3" s="228"/>
    </row>
    <row r="4" spans="1:4" ht="15.75">
      <c r="A4" s="227" t="s">
        <v>40</v>
      </c>
      <c r="B4" s="227"/>
      <c r="C4" s="227"/>
      <c r="D4" s="227"/>
    </row>
    <row r="5" spans="1:4" ht="15.75">
      <c r="A5" s="131"/>
      <c r="B5" s="132"/>
      <c r="C5" s="132"/>
      <c r="D5" s="132"/>
    </row>
    <row r="6" spans="1:4" ht="15.75">
      <c r="A6" s="228" t="s">
        <v>484</v>
      </c>
      <c r="B6" s="228"/>
      <c r="C6" s="228"/>
      <c r="D6" s="228"/>
    </row>
    <row r="7" spans="1:4" ht="15.75">
      <c r="A7" s="131"/>
      <c r="B7" s="132"/>
      <c r="C7" s="132"/>
      <c r="D7" s="132"/>
    </row>
    <row r="8" spans="1:4" ht="15.75">
      <c r="A8" s="3" t="s">
        <v>17</v>
      </c>
      <c r="B8" s="3">
        <v>2020308021</v>
      </c>
      <c r="C8" s="3" t="s">
        <v>41</v>
      </c>
      <c r="D8" s="3" t="s">
        <v>42</v>
      </c>
    </row>
    <row r="9" spans="1:4" ht="15.75">
      <c r="A9" s="3" t="s">
        <v>43</v>
      </c>
      <c r="B9" s="3" t="s">
        <v>44</v>
      </c>
      <c r="C9" s="229" t="s">
        <v>19</v>
      </c>
      <c r="D9" s="229"/>
    </row>
    <row r="10" spans="1:4" ht="15.75">
      <c r="A10" s="3" t="s">
        <v>45</v>
      </c>
      <c r="B10" s="3" t="s">
        <v>46</v>
      </c>
      <c r="C10" s="229"/>
      <c r="D10" s="229"/>
    </row>
    <row r="11" spans="1:4" ht="31.5">
      <c r="A11" s="3" t="s">
        <v>47</v>
      </c>
      <c r="B11" s="3" t="s">
        <v>45</v>
      </c>
      <c r="C11" s="3" t="s">
        <v>48</v>
      </c>
      <c r="D11" s="10" t="s">
        <v>26</v>
      </c>
    </row>
    <row r="12" spans="1:4" ht="47.25">
      <c r="A12" s="3">
        <v>1</v>
      </c>
      <c r="B12" s="3" t="s">
        <v>49</v>
      </c>
      <c r="C12" s="3" t="s">
        <v>485</v>
      </c>
      <c r="D12" s="219">
        <f>'February 2013'!X40</f>
        <v>964106</v>
      </c>
    </row>
    <row r="13" spans="1:4" ht="15.75">
      <c r="A13" s="316" t="s">
        <v>50</v>
      </c>
      <c r="B13" s="317"/>
      <c r="C13" s="318"/>
      <c r="D13" s="163">
        <f>'February 2013'!X40</f>
        <v>964106</v>
      </c>
    </row>
    <row r="14" spans="1:4" ht="33" customHeight="1">
      <c r="A14" s="223" t="str">
        <f>'February 2013'!C43</f>
        <v>Rupees: Nine  lakhs sixty four thousand one hundred  and six only</v>
      </c>
      <c r="B14" s="224"/>
      <c r="C14" s="224"/>
      <c r="D14" s="224"/>
    </row>
    <row r="15" spans="1:4" ht="12.75">
      <c r="A15" s="225"/>
      <c r="B15" s="225"/>
      <c r="C15" s="225"/>
      <c r="D15" s="225"/>
    </row>
    <row r="16" spans="1:4" ht="12.75">
      <c r="A16" s="226"/>
      <c r="B16" s="226"/>
      <c r="C16" s="226"/>
      <c r="D16" s="226"/>
    </row>
    <row r="17" spans="1:4" ht="15">
      <c r="A17" s="11"/>
      <c r="B17" s="11"/>
      <c r="C17" s="11"/>
      <c r="D17" s="11"/>
    </row>
    <row r="18" spans="1:4" ht="15">
      <c r="A18" s="12"/>
      <c r="B18" s="13"/>
      <c r="C18" s="13"/>
      <c r="D18" s="13"/>
    </row>
    <row r="19" spans="1:4" ht="20.25">
      <c r="A19" s="14" t="s">
        <v>51</v>
      </c>
      <c r="B19" s="13"/>
      <c r="C19" s="13"/>
      <c r="D19" s="105" t="s">
        <v>318</v>
      </c>
    </row>
    <row r="20" spans="1:4" ht="15.75">
      <c r="A20" s="91" t="s">
        <v>52</v>
      </c>
      <c r="B20" s="13"/>
      <c r="C20" s="13"/>
      <c r="D20" s="13"/>
    </row>
  </sheetData>
  <sheetProtection/>
  <mergeCells count="9">
    <mergeCell ref="C9:C10"/>
    <mergeCell ref="D9:D10"/>
    <mergeCell ref="A13:C13"/>
    <mergeCell ref="A15:D16"/>
    <mergeCell ref="A14:D14"/>
    <mergeCell ref="A1:D1"/>
    <mergeCell ref="A3:D3"/>
    <mergeCell ref="A4:D4"/>
    <mergeCell ref="A6:D6"/>
  </mergeCells>
  <printOptions/>
  <pageMargins left="0.75" right="0.75" top="1" bottom="1" header="0.5" footer="0.5"/>
  <pageSetup horizontalDpi="180" verticalDpi="18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2.140625" style="0" customWidth="1"/>
    <col min="2" max="2" width="28.8515625" style="0" customWidth="1"/>
    <col min="3" max="3" width="18.140625" style="0" customWidth="1"/>
    <col min="4" max="4" width="14.57421875" style="0" customWidth="1"/>
    <col min="5" max="5" width="10.8515625" style="0" customWidth="1"/>
  </cols>
  <sheetData>
    <row r="1" spans="1:5" ht="18.75">
      <c r="A1" s="232" t="s">
        <v>53</v>
      </c>
      <c r="B1" s="232"/>
      <c r="C1" s="232"/>
      <c r="D1" s="232"/>
      <c r="E1" s="232"/>
    </row>
    <row r="2" spans="1:5" ht="15.75">
      <c r="A2" s="231" t="s">
        <v>416</v>
      </c>
      <c r="B2" s="231"/>
      <c r="C2" s="231"/>
      <c r="D2" s="231"/>
      <c r="E2" s="231"/>
    </row>
    <row r="3" spans="1:5" ht="18.75">
      <c r="A3" s="138"/>
      <c r="B3" s="15"/>
      <c r="C3" s="15"/>
      <c r="D3" s="15"/>
      <c r="E3" s="15"/>
    </row>
    <row r="4" spans="1:5" ht="16.5" customHeight="1">
      <c r="A4" s="230" t="s">
        <v>54</v>
      </c>
      <c r="B4" s="230"/>
      <c r="C4" s="139"/>
      <c r="D4" s="15"/>
      <c r="E4" s="138" t="s">
        <v>55</v>
      </c>
    </row>
    <row r="5" spans="1:5" ht="9.75" customHeight="1">
      <c r="A5" s="138"/>
      <c r="B5" s="140"/>
      <c r="C5" s="140"/>
      <c r="D5" s="140"/>
      <c r="E5" s="140"/>
    </row>
    <row r="6" spans="1:5" ht="48" customHeight="1">
      <c r="A6" s="141" t="s">
        <v>56</v>
      </c>
      <c r="B6" s="141" t="s">
        <v>57</v>
      </c>
      <c r="C6" s="141" t="s">
        <v>319</v>
      </c>
      <c r="D6" s="141" t="s">
        <v>58</v>
      </c>
      <c r="E6" s="141" t="s">
        <v>59</v>
      </c>
    </row>
    <row r="7" spans="1:5" ht="18.75" customHeight="1">
      <c r="A7" s="141">
        <v>1</v>
      </c>
      <c r="B7" s="5" t="s">
        <v>28</v>
      </c>
      <c r="C7" s="5" t="s">
        <v>320</v>
      </c>
      <c r="D7" s="130" t="s">
        <v>27</v>
      </c>
      <c r="E7" s="163">
        <f>'February 2013'!Q5</f>
        <v>120</v>
      </c>
    </row>
    <row r="8" spans="1:5" ht="23.25" customHeight="1">
      <c r="A8" s="141">
        <v>2</v>
      </c>
      <c r="B8" s="5" t="s">
        <v>254</v>
      </c>
      <c r="C8" s="5" t="s">
        <v>321</v>
      </c>
      <c r="D8" s="130" t="s">
        <v>255</v>
      </c>
      <c r="E8" s="163" t="e">
        <f>'February 2013'!#REF!</f>
        <v>#REF!</v>
      </c>
    </row>
    <row r="9" spans="1:5" ht="22.5" customHeight="1">
      <c r="A9" s="141">
        <v>3</v>
      </c>
      <c r="B9" s="5" t="s">
        <v>294</v>
      </c>
      <c r="C9" s="5" t="s">
        <v>322</v>
      </c>
      <c r="D9" s="130" t="s">
        <v>411</v>
      </c>
      <c r="E9" s="163">
        <f>'February 2013'!Q6</f>
        <v>60</v>
      </c>
    </row>
    <row r="10" spans="1:5" ht="22.5" customHeight="1">
      <c r="A10" s="141">
        <v>4</v>
      </c>
      <c r="B10" s="5" t="s">
        <v>308</v>
      </c>
      <c r="C10" s="5" t="s">
        <v>326</v>
      </c>
      <c r="D10" s="130" t="s">
        <v>412</v>
      </c>
      <c r="E10" s="163" t="e">
        <f>'February 2013'!#REF!</f>
        <v>#REF!</v>
      </c>
    </row>
    <row r="11" spans="1:5" ht="22.5" customHeight="1">
      <c r="A11" s="141">
        <v>5</v>
      </c>
      <c r="B11" s="5" t="s">
        <v>256</v>
      </c>
      <c r="C11" s="128" t="s">
        <v>323</v>
      </c>
      <c r="D11" s="130" t="s">
        <v>257</v>
      </c>
      <c r="E11" s="163">
        <f>'February 2013'!Q7</f>
        <v>60</v>
      </c>
    </row>
    <row r="12" spans="1:5" ht="24" customHeight="1">
      <c r="A12" s="141">
        <v>6</v>
      </c>
      <c r="B12" s="128" t="s">
        <v>295</v>
      </c>
      <c r="C12" s="5" t="s">
        <v>321</v>
      </c>
      <c r="D12" s="130" t="s">
        <v>259</v>
      </c>
      <c r="E12" s="163">
        <f>'February 2013'!Q7</f>
        <v>60</v>
      </c>
    </row>
    <row r="13" spans="1:5" ht="24" customHeight="1">
      <c r="A13" s="141">
        <v>7</v>
      </c>
      <c r="B13" s="5" t="s">
        <v>297</v>
      </c>
      <c r="C13" s="5" t="s">
        <v>322</v>
      </c>
      <c r="D13" s="130" t="s">
        <v>261</v>
      </c>
      <c r="E13" s="163" t="e">
        <f>'February 2013'!#REF!</f>
        <v>#REF!</v>
      </c>
    </row>
    <row r="14" spans="1:5" ht="24" customHeight="1">
      <c r="A14" s="141">
        <v>8</v>
      </c>
      <c r="B14" s="5" t="s">
        <v>30</v>
      </c>
      <c r="C14" s="5" t="s">
        <v>324</v>
      </c>
      <c r="D14" s="130" t="s">
        <v>29</v>
      </c>
      <c r="E14" s="163">
        <f>'February 2013'!Q10</f>
        <v>60</v>
      </c>
    </row>
    <row r="15" spans="1:5" ht="24" customHeight="1">
      <c r="A15" s="141">
        <v>9</v>
      </c>
      <c r="B15" s="5" t="s">
        <v>309</v>
      </c>
      <c r="C15" s="5" t="s">
        <v>324</v>
      </c>
      <c r="D15" s="130" t="s">
        <v>310</v>
      </c>
      <c r="E15" s="163" t="e">
        <f>'February 2013'!#REF!</f>
        <v>#REF!</v>
      </c>
    </row>
    <row r="16" spans="1:5" ht="24" customHeight="1">
      <c r="A16" s="141">
        <v>10</v>
      </c>
      <c r="B16" s="5" t="s">
        <v>311</v>
      </c>
      <c r="C16" s="5" t="s">
        <v>325</v>
      </c>
      <c r="D16" s="130" t="s">
        <v>413</v>
      </c>
      <c r="E16" s="163" t="e">
        <f>'February 2013'!#REF!</f>
        <v>#REF!</v>
      </c>
    </row>
    <row r="17" spans="1:5" ht="24" customHeight="1">
      <c r="A17" s="141">
        <v>11</v>
      </c>
      <c r="B17" s="5" t="s">
        <v>262</v>
      </c>
      <c r="C17" s="128" t="s">
        <v>323</v>
      </c>
      <c r="D17" s="130" t="s">
        <v>281</v>
      </c>
      <c r="E17" s="163">
        <f>'February 2013'!Q12</f>
        <v>60</v>
      </c>
    </row>
    <row r="18" spans="1:5" ht="24" customHeight="1">
      <c r="A18" s="141">
        <v>12</v>
      </c>
      <c r="B18" s="5" t="s">
        <v>298</v>
      </c>
      <c r="C18" s="5" t="s">
        <v>321</v>
      </c>
      <c r="D18" s="130" t="s">
        <v>302</v>
      </c>
      <c r="E18" s="163">
        <f>'February 2013'!Q13</f>
        <v>60</v>
      </c>
    </row>
    <row r="19" spans="1:5" ht="24" customHeight="1">
      <c r="A19" s="141">
        <v>13</v>
      </c>
      <c r="B19" s="5" t="s">
        <v>299</v>
      </c>
      <c r="C19" s="5" t="s">
        <v>321</v>
      </c>
      <c r="D19" s="130" t="s">
        <v>264</v>
      </c>
      <c r="E19" s="163">
        <f>'February 2013'!Q14</f>
        <v>60</v>
      </c>
    </row>
    <row r="20" spans="1:5" ht="24" customHeight="1">
      <c r="A20" s="141">
        <v>14</v>
      </c>
      <c r="B20" s="5" t="s">
        <v>300</v>
      </c>
      <c r="C20" s="5" t="s">
        <v>323</v>
      </c>
      <c r="D20" s="130" t="s">
        <v>266</v>
      </c>
      <c r="E20" s="163">
        <f>'February 2013'!Q15</f>
        <v>60</v>
      </c>
    </row>
    <row r="21" spans="1:5" ht="24" customHeight="1">
      <c r="A21" s="141">
        <v>15</v>
      </c>
      <c r="B21" s="5" t="s">
        <v>301</v>
      </c>
      <c r="C21" s="5" t="s">
        <v>327</v>
      </c>
      <c r="D21" s="130" t="s">
        <v>267</v>
      </c>
      <c r="E21" s="163">
        <f>'February 2013'!Q15</f>
        <v>60</v>
      </c>
    </row>
    <row r="22" spans="1:5" ht="24" customHeight="1">
      <c r="A22" s="141">
        <v>16</v>
      </c>
      <c r="B22" s="5" t="s">
        <v>34</v>
      </c>
      <c r="C22" s="5" t="s">
        <v>327</v>
      </c>
      <c r="D22" s="130" t="s">
        <v>33</v>
      </c>
      <c r="E22" s="163" t="e">
        <f>'February 2013'!#REF!</f>
        <v>#REF!</v>
      </c>
    </row>
    <row r="23" spans="1:5" ht="24" customHeight="1">
      <c r="A23" s="141">
        <v>17</v>
      </c>
      <c r="B23" s="5" t="s">
        <v>268</v>
      </c>
      <c r="C23" s="5" t="s">
        <v>328</v>
      </c>
      <c r="D23" s="130" t="s">
        <v>269</v>
      </c>
      <c r="E23" s="163">
        <f>'February 2013'!Q24</f>
        <v>60</v>
      </c>
    </row>
    <row r="24" spans="1:5" ht="24" customHeight="1">
      <c r="A24" s="141">
        <v>18</v>
      </c>
      <c r="B24" s="128" t="s">
        <v>303</v>
      </c>
      <c r="C24" s="5" t="s">
        <v>327</v>
      </c>
      <c r="D24" s="130" t="s">
        <v>271</v>
      </c>
      <c r="E24" s="163">
        <f>'February 2013'!Q27</f>
        <v>60</v>
      </c>
    </row>
    <row r="25" spans="1:5" ht="24" customHeight="1">
      <c r="A25" s="141">
        <v>19</v>
      </c>
      <c r="B25" s="5" t="s">
        <v>272</v>
      </c>
      <c r="C25" s="5" t="s">
        <v>327</v>
      </c>
      <c r="D25" s="130" t="s">
        <v>273</v>
      </c>
      <c r="E25" s="163">
        <f>'February 2013'!Q31</f>
        <v>60</v>
      </c>
    </row>
    <row r="26" spans="1:5" ht="24" customHeight="1">
      <c r="A26" s="141">
        <v>20</v>
      </c>
      <c r="B26" s="5" t="s">
        <v>304</v>
      </c>
      <c r="C26" s="5" t="s">
        <v>328</v>
      </c>
      <c r="D26" s="130" t="s">
        <v>275</v>
      </c>
      <c r="E26" s="163">
        <f>'February 2013'!Q29</f>
        <v>60</v>
      </c>
    </row>
    <row r="27" spans="1:5" ht="24" customHeight="1">
      <c r="A27" s="141">
        <v>21</v>
      </c>
      <c r="B27" s="5" t="s">
        <v>276</v>
      </c>
      <c r="C27" s="5" t="s">
        <v>328</v>
      </c>
      <c r="D27" s="130" t="s">
        <v>277</v>
      </c>
      <c r="E27" s="163">
        <f>'February 2013'!Q30</f>
        <v>60</v>
      </c>
    </row>
    <row r="28" spans="1:5" ht="24" customHeight="1">
      <c r="A28" s="141">
        <v>22</v>
      </c>
      <c r="B28" s="5" t="s">
        <v>278</v>
      </c>
      <c r="C28" s="5" t="s">
        <v>322</v>
      </c>
      <c r="D28" s="130" t="s">
        <v>279</v>
      </c>
      <c r="E28" s="163">
        <f>'February 2013'!Q31</f>
        <v>60</v>
      </c>
    </row>
    <row r="29" spans="1:5" ht="24" customHeight="1">
      <c r="A29" s="141">
        <v>23</v>
      </c>
      <c r="B29" s="5" t="s">
        <v>306</v>
      </c>
      <c r="C29" s="5" t="s">
        <v>328</v>
      </c>
      <c r="D29" s="130" t="s">
        <v>280</v>
      </c>
      <c r="E29" s="163" t="e">
        <f>'February 2013'!#REF!</f>
        <v>#REF!</v>
      </c>
    </row>
    <row r="30" spans="1:5" ht="24" customHeight="1">
      <c r="A30" s="141">
        <v>24</v>
      </c>
      <c r="B30" s="5" t="s">
        <v>307</v>
      </c>
      <c r="C30" s="5" t="s">
        <v>329</v>
      </c>
      <c r="D30" s="130" t="s">
        <v>36</v>
      </c>
      <c r="E30" s="163">
        <f>'February 2013'!Q35</f>
        <v>60</v>
      </c>
    </row>
    <row r="31" spans="1:5" ht="19.5" customHeight="1">
      <c r="A31" s="143"/>
      <c r="B31" s="320" t="s">
        <v>60</v>
      </c>
      <c r="C31" s="321"/>
      <c r="D31" s="322"/>
      <c r="E31" s="118" t="e">
        <f>SUM(E7:E30)</f>
        <v>#REF!</v>
      </c>
    </row>
    <row r="32" spans="1:5" ht="19.5" customHeight="1">
      <c r="A32" s="140"/>
      <c r="B32" s="319" t="s">
        <v>312</v>
      </c>
      <c r="C32" s="319"/>
      <c r="D32" s="319"/>
      <c r="E32" s="319"/>
    </row>
  </sheetData>
  <sheetProtection/>
  <mergeCells count="5">
    <mergeCell ref="B32:E32"/>
    <mergeCell ref="A1:E1"/>
    <mergeCell ref="A2:E2"/>
    <mergeCell ref="A4:B4"/>
    <mergeCell ref="B31:D31"/>
  </mergeCells>
  <printOptions/>
  <pageMargins left="0.75" right="0.75" top="1.14" bottom="1" header="0.5" footer="0.5"/>
  <pageSetup horizontalDpi="180" verticalDpi="18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0">
      <selection activeCell="K10" sqref="K10"/>
    </sheetView>
  </sheetViews>
  <sheetFormatPr defaultColWidth="9.140625" defaultRowHeight="12.75"/>
  <cols>
    <col min="2" max="2" width="16.8515625" style="0" customWidth="1"/>
    <col min="3" max="3" width="23.28125" style="0" customWidth="1"/>
    <col min="5" max="5" width="10.421875" style="0" customWidth="1"/>
    <col min="9" max="9" width="12.57421875" style="0" customWidth="1"/>
    <col min="10" max="10" width="10.8515625" style="0" customWidth="1"/>
  </cols>
  <sheetData>
    <row r="1" spans="1:13" ht="23.25">
      <c r="A1" s="336" t="s">
        <v>38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15">
      <c r="A2" s="335" t="s">
        <v>330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ht="15">
      <c r="A3" s="335" t="s">
        <v>331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3" ht="15">
      <c r="A4" s="335" t="s">
        <v>417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</row>
    <row r="5" spans="1:13" ht="12.75">
      <c r="A5" s="325" t="s">
        <v>332</v>
      </c>
      <c r="B5" s="325"/>
      <c r="C5" s="325"/>
      <c r="D5" s="325"/>
      <c r="E5" s="325"/>
      <c r="F5" s="325"/>
      <c r="H5" s="325" t="s">
        <v>334</v>
      </c>
      <c r="I5" s="325"/>
      <c r="J5" s="325"/>
      <c r="K5" s="325"/>
      <c r="L5" s="325"/>
      <c r="M5" s="325"/>
    </row>
    <row r="6" spans="1:13" ht="12.75">
      <c r="A6" s="325" t="s">
        <v>333</v>
      </c>
      <c r="B6" s="325"/>
      <c r="C6" s="325"/>
      <c r="D6" s="325"/>
      <c r="E6" s="325"/>
      <c r="F6" s="325"/>
      <c r="H6" s="325" t="s">
        <v>359</v>
      </c>
      <c r="I6" s="325"/>
      <c r="J6" s="325"/>
      <c r="K6" s="325"/>
      <c r="L6" s="325"/>
      <c r="M6" s="325"/>
    </row>
    <row r="7" spans="8:13" ht="12.75">
      <c r="H7" s="325" t="s">
        <v>335</v>
      </c>
      <c r="I7" s="325"/>
      <c r="J7" s="325"/>
      <c r="K7" s="325"/>
      <c r="L7" s="325"/>
      <c r="M7" s="325"/>
    </row>
    <row r="8" spans="1:10" ht="12.75">
      <c r="A8" s="325" t="s">
        <v>203</v>
      </c>
      <c r="B8" s="325"/>
      <c r="C8" s="325"/>
      <c r="D8" s="325"/>
      <c r="E8" s="325"/>
      <c r="F8" s="325"/>
      <c r="G8" s="325"/>
      <c r="H8" s="325"/>
      <c r="I8" s="325"/>
      <c r="J8" s="137"/>
    </row>
    <row r="9" spans="1:12" ht="12.75">
      <c r="A9" s="325" t="s">
        <v>336</v>
      </c>
      <c r="B9" s="325"/>
      <c r="C9" s="325"/>
      <c r="D9" s="325"/>
      <c r="E9" s="325"/>
      <c r="F9" s="325"/>
      <c r="G9" s="325"/>
      <c r="H9" s="325"/>
      <c r="I9" s="325"/>
      <c r="J9" s="246" t="s">
        <v>351</v>
      </c>
      <c r="K9" s="246"/>
      <c r="L9" s="246"/>
    </row>
    <row r="10" spans="1:11" ht="15.75">
      <c r="A10" s="325" t="s">
        <v>337</v>
      </c>
      <c r="B10" s="325"/>
      <c r="C10" s="325"/>
      <c r="D10" s="325"/>
      <c r="E10" s="325"/>
      <c r="F10" s="325"/>
      <c r="G10" s="325"/>
      <c r="H10" s="325"/>
      <c r="I10" s="325"/>
      <c r="J10" s="105" t="s">
        <v>352</v>
      </c>
      <c r="K10" s="91">
        <f>'February 2013'!M40</f>
        <v>1173041</v>
      </c>
    </row>
    <row r="11" spans="1:11" ht="15.75">
      <c r="A11" s="325" t="s">
        <v>338</v>
      </c>
      <c r="B11" s="325"/>
      <c r="C11" s="325"/>
      <c r="D11" s="325"/>
      <c r="E11" s="325"/>
      <c r="F11" s="325"/>
      <c r="G11" s="325"/>
      <c r="H11" s="325"/>
      <c r="I11" s="325"/>
      <c r="J11" s="105" t="s">
        <v>353</v>
      </c>
      <c r="K11" s="91" t="e">
        <f>'February 2013'!#REF!</f>
        <v>#REF!</v>
      </c>
    </row>
    <row r="12" spans="1:9" ht="12.75">
      <c r="A12" s="325" t="s">
        <v>339</v>
      </c>
      <c r="B12" s="325"/>
      <c r="C12" s="325"/>
      <c r="D12" s="325"/>
      <c r="E12" s="325"/>
      <c r="F12" s="325"/>
      <c r="G12" s="325"/>
      <c r="H12" s="325"/>
      <c r="I12" s="325"/>
    </row>
    <row r="13" spans="1:9" ht="12.75">
      <c r="A13" s="325" t="s">
        <v>340</v>
      </c>
      <c r="B13" s="325"/>
      <c r="C13" s="325"/>
      <c r="D13" s="325"/>
      <c r="E13" s="325"/>
      <c r="F13" s="325"/>
      <c r="G13" s="325"/>
      <c r="H13" s="325"/>
      <c r="I13" s="325"/>
    </row>
    <row r="14" spans="1:9" ht="12.75">
      <c r="A14" s="325" t="s">
        <v>354</v>
      </c>
      <c r="B14" s="325"/>
      <c r="C14" s="325"/>
      <c r="D14" s="325"/>
      <c r="E14" s="325"/>
      <c r="F14" s="325"/>
      <c r="G14" s="325"/>
      <c r="H14" s="325"/>
      <c r="I14" s="325"/>
    </row>
    <row r="16" spans="1:11" ht="24" customHeight="1">
      <c r="A16" s="326" t="s">
        <v>341</v>
      </c>
      <c r="B16" s="326" t="s">
        <v>342</v>
      </c>
      <c r="C16" s="326" t="s">
        <v>343</v>
      </c>
      <c r="D16" s="326" t="s">
        <v>344</v>
      </c>
      <c r="E16" s="129" t="s">
        <v>345</v>
      </c>
      <c r="F16" s="129" t="s">
        <v>346</v>
      </c>
      <c r="G16" s="129" t="s">
        <v>50</v>
      </c>
      <c r="H16" s="328" t="s">
        <v>347</v>
      </c>
      <c r="I16" s="329"/>
      <c r="J16" s="330"/>
      <c r="K16" s="17"/>
    </row>
    <row r="17" spans="1:11" ht="24" customHeight="1">
      <c r="A17" s="327"/>
      <c r="B17" s="327"/>
      <c r="C17" s="327"/>
      <c r="D17" s="327"/>
      <c r="E17" s="18" t="s">
        <v>156</v>
      </c>
      <c r="F17" s="18" t="s">
        <v>156</v>
      </c>
      <c r="G17" s="18" t="s">
        <v>156</v>
      </c>
      <c r="H17" s="331" t="s">
        <v>358</v>
      </c>
      <c r="I17" s="333" t="s">
        <v>348</v>
      </c>
      <c r="J17" s="334"/>
      <c r="K17" s="17"/>
    </row>
    <row r="18" spans="1:11" ht="24" customHeight="1">
      <c r="A18" s="17"/>
      <c r="B18" s="17"/>
      <c r="C18" s="17"/>
      <c r="D18" s="17"/>
      <c r="E18" s="17"/>
      <c r="F18" s="17"/>
      <c r="G18" s="17"/>
      <c r="H18" s="332"/>
      <c r="I18" s="17" t="s">
        <v>349</v>
      </c>
      <c r="J18" s="17" t="s">
        <v>350</v>
      </c>
      <c r="K18" s="17"/>
    </row>
    <row r="19" spans="1:11" ht="12.75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7"/>
    </row>
    <row r="20" spans="1:11" ht="24" customHeight="1">
      <c r="A20" s="118">
        <v>1</v>
      </c>
      <c r="B20" s="130" t="s">
        <v>275</v>
      </c>
      <c r="C20" s="5" t="s">
        <v>304</v>
      </c>
      <c r="D20" s="22"/>
      <c r="E20" s="147">
        <f>'February 2013'!E29</f>
        <v>18520</v>
      </c>
      <c r="F20" s="147">
        <f>'February 2013'!H29</f>
        <v>14426</v>
      </c>
      <c r="G20" s="147">
        <f>SUM(E20:F20)</f>
        <v>32946</v>
      </c>
      <c r="H20" s="147">
        <f>ROUND((E20+F20)*10%,0)</f>
        <v>3295</v>
      </c>
      <c r="I20" s="22"/>
      <c r="J20" s="17"/>
      <c r="K20" s="17"/>
    </row>
    <row r="21" spans="1:11" ht="24" customHeight="1">
      <c r="A21" s="118">
        <v>2</v>
      </c>
      <c r="B21" s="130" t="s">
        <v>277</v>
      </c>
      <c r="C21" s="5" t="s">
        <v>276</v>
      </c>
      <c r="D21" s="22"/>
      <c r="E21" s="147">
        <f>'February 2013'!E30</f>
        <v>18520</v>
      </c>
      <c r="F21" s="147">
        <f>'February 2013'!H30</f>
        <v>14426</v>
      </c>
      <c r="G21" s="147">
        <f>SUM(E21:F21)</f>
        <v>32946</v>
      </c>
      <c r="H21" s="147">
        <f>ROUND((E21+F21)*10%,0)</f>
        <v>3295</v>
      </c>
      <c r="I21" s="22"/>
      <c r="J21" s="17"/>
      <c r="K21" s="17"/>
    </row>
    <row r="22" spans="1:11" ht="24" customHeight="1">
      <c r="A22" s="22"/>
      <c r="B22" s="22"/>
      <c r="C22" s="22"/>
      <c r="D22" s="22"/>
      <c r="E22" s="147"/>
      <c r="F22" s="147"/>
      <c r="G22" s="147"/>
      <c r="H22" s="147"/>
      <c r="I22" s="22"/>
      <c r="J22" s="17"/>
      <c r="K22" s="17"/>
    </row>
    <row r="23" spans="1:11" ht="24" customHeight="1">
      <c r="A23" s="22"/>
      <c r="B23" s="22"/>
      <c r="C23" s="22"/>
      <c r="D23" s="22"/>
      <c r="E23" s="147"/>
      <c r="F23" s="147"/>
      <c r="G23" s="147" t="s">
        <v>68</v>
      </c>
      <c r="H23" s="147">
        <f>SUM(H20:H22)</f>
        <v>6590</v>
      </c>
      <c r="I23" s="22"/>
      <c r="J23" s="17"/>
      <c r="K23" s="17"/>
    </row>
    <row r="24" spans="1:11" ht="24" customHeight="1">
      <c r="A24" s="17"/>
      <c r="B24" s="320" t="s">
        <v>384</v>
      </c>
      <c r="C24" s="321"/>
      <c r="D24" s="321"/>
      <c r="E24" s="321"/>
      <c r="F24" s="321"/>
      <c r="G24" s="322"/>
      <c r="H24" s="17"/>
      <c r="I24" s="17"/>
      <c r="J24" s="17"/>
      <c r="K24" s="17"/>
    </row>
    <row r="27" spans="1:9" ht="14.25">
      <c r="A27" s="323" t="s">
        <v>355</v>
      </c>
      <c r="B27" s="323"/>
      <c r="C27" s="323"/>
      <c r="D27" s="323"/>
      <c r="E27" s="323"/>
      <c r="F27" s="323"/>
      <c r="G27" s="323"/>
      <c r="H27" s="323"/>
      <c r="I27" s="323"/>
    </row>
    <row r="30" spans="10:12" ht="12.75">
      <c r="J30" s="324" t="s">
        <v>356</v>
      </c>
      <c r="K30" s="324"/>
      <c r="L30" s="324"/>
    </row>
    <row r="31" spans="2:12" ht="15">
      <c r="B31" s="335" t="s">
        <v>360</v>
      </c>
      <c r="C31" s="335"/>
      <c r="J31" s="324"/>
      <c r="K31" s="324"/>
      <c r="L31" s="324"/>
    </row>
  </sheetData>
  <sheetProtection/>
  <mergeCells count="28">
    <mergeCell ref="B31:C31"/>
    <mergeCell ref="A1:M1"/>
    <mergeCell ref="A2:M2"/>
    <mergeCell ref="A3:M3"/>
    <mergeCell ref="A4:M4"/>
    <mergeCell ref="A5:F5"/>
    <mergeCell ref="A6:F6"/>
    <mergeCell ref="H5:M5"/>
    <mergeCell ref="H6:M6"/>
    <mergeCell ref="H7:M7"/>
    <mergeCell ref="J9:L9"/>
    <mergeCell ref="A8:I8"/>
    <mergeCell ref="A9:I9"/>
    <mergeCell ref="C16:C17"/>
    <mergeCell ref="A10:I10"/>
    <mergeCell ref="A11:I11"/>
    <mergeCell ref="A12:I12"/>
    <mergeCell ref="A13:I13"/>
    <mergeCell ref="B24:G24"/>
    <mergeCell ref="A27:I27"/>
    <mergeCell ref="J30:L31"/>
    <mergeCell ref="A14:I14"/>
    <mergeCell ref="D16:D17"/>
    <mergeCell ref="H16:J16"/>
    <mergeCell ref="H17:H18"/>
    <mergeCell ref="I17:J17"/>
    <mergeCell ref="A16:A17"/>
    <mergeCell ref="B16:B17"/>
  </mergeCells>
  <printOptions/>
  <pageMargins left="0.75" right="0.75" top="1" bottom="1" header="0.5" footer="0.5"/>
  <pageSetup horizontalDpi="180" verticalDpi="18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3" sqref="A3:I3"/>
    </sheetView>
  </sheetViews>
  <sheetFormatPr defaultColWidth="9.140625" defaultRowHeight="12.75"/>
  <sheetData>
    <row r="1" spans="1:9" ht="15.75">
      <c r="A1" s="337" t="s">
        <v>414</v>
      </c>
      <c r="B1" s="337"/>
      <c r="C1" s="337"/>
      <c r="D1" s="337"/>
      <c r="E1" s="337"/>
      <c r="F1" s="337"/>
      <c r="G1" s="337"/>
      <c r="H1" s="337"/>
      <c r="I1" s="337"/>
    </row>
    <row r="3" spans="1:9" ht="15.75">
      <c r="A3" s="337" t="s">
        <v>361</v>
      </c>
      <c r="B3" s="337"/>
      <c r="C3" s="337"/>
      <c r="D3" s="337"/>
      <c r="E3" s="337"/>
      <c r="F3" s="337"/>
      <c r="G3" s="337"/>
      <c r="H3" s="337"/>
      <c r="I3" s="337"/>
    </row>
    <row r="5" spans="1:3" ht="12.75">
      <c r="A5" t="s">
        <v>362</v>
      </c>
      <c r="C5" t="s">
        <v>363</v>
      </c>
    </row>
    <row r="6" ht="12.75">
      <c r="A6" t="s">
        <v>364</v>
      </c>
    </row>
    <row r="7" ht="12.75">
      <c r="A7" t="s">
        <v>365</v>
      </c>
    </row>
    <row r="8" spans="1:2" ht="12.75">
      <c r="A8" t="s">
        <v>366</v>
      </c>
      <c r="B8" t="s">
        <v>367</v>
      </c>
    </row>
    <row r="9" ht="12.75">
      <c r="B9" t="s">
        <v>368</v>
      </c>
    </row>
    <row r="10" ht="12.75">
      <c r="B10" t="s">
        <v>369</v>
      </c>
    </row>
    <row r="11" ht="12.75">
      <c r="B11" t="s">
        <v>370</v>
      </c>
    </row>
    <row r="12" spans="1:2" ht="12.75">
      <c r="A12" t="s">
        <v>371</v>
      </c>
      <c r="B12" t="s">
        <v>372</v>
      </c>
    </row>
    <row r="13" ht="12.75">
      <c r="B13" t="s">
        <v>373</v>
      </c>
    </row>
    <row r="14" ht="12.75">
      <c r="B14" t="s">
        <v>374</v>
      </c>
    </row>
    <row r="15" ht="12.75">
      <c r="B15" t="s">
        <v>375</v>
      </c>
    </row>
    <row r="18" ht="12.75">
      <c r="F18" t="s">
        <v>376</v>
      </c>
    </row>
    <row r="19" ht="12.75">
      <c r="E19" t="s">
        <v>377</v>
      </c>
    </row>
  </sheetData>
  <sheetProtection/>
  <mergeCells count="2">
    <mergeCell ref="A1:I1"/>
    <mergeCell ref="A3:I3"/>
  </mergeCells>
  <printOptions/>
  <pageMargins left="0.75" right="0.75" top="0.5" bottom="1" header="0.5" footer="0.5"/>
  <pageSetup horizontalDpi="180" verticalDpi="1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9">
      <selection activeCell="L27" sqref="L27"/>
    </sheetView>
  </sheetViews>
  <sheetFormatPr defaultColWidth="9.140625" defaultRowHeight="12.75"/>
  <cols>
    <col min="1" max="1" width="6.8515625" style="15" bestFit="1" customWidth="1"/>
    <col min="2" max="2" width="26.140625" style="15" bestFit="1" customWidth="1"/>
    <col min="3" max="3" width="24.28125" style="15" customWidth="1"/>
    <col min="4" max="4" width="10.28125" style="15" bestFit="1" customWidth="1"/>
    <col min="5" max="5" width="9.28125" style="15" customWidth="1"/>
    <col min="6" max="6" width="13.28125" style="15" customWidth="1"/>
    <col min="7" max="7" width="7.28125" style="15" customWidth="1"/>
    <col min="8" max="8" width="7.7109375" style="15" customWidth="1"/>
    <col min="9" max="9" width="11.7109375" style="15" customWidth="1"/>
    <col min="10" max="16384" width="9.140625" style="15" customWidth="1"/>
  </cols>
  <sheetData>
    <row r="1" spans="1:9" ht="21" customHeight="1">
      <c r="A1" s="339" t="s">
        <v>69</v>
      </c>
      <c r="B1" s="339"/>
      <c r="C1" s="339"/>
      <c r="D1" s="339"/>
      <c r="E1" s="339"/>
      <c r="F1" s="339"/>
      <c r="G1" s="339"/>
      <c r="H1" s="124"/>
      <c r="I1" s="170"/>
    </row>
    <row r="2" spans="1:9" ht="20.25" customHeight="1">
      <c r="A2" s="339" t="s">
        <v>422</v>
      </c>
      <c r="B2" s="339"/>
      <c r="C2" s="339"/>
      <c r="D2" s="339"/>
      <c r="E2" s="339"/>
      <c r="F2" s="339"/>
      <c r="G2" s="339"/>
      <c r="H2" s="125"/>
      <c r="I2" s="170"/>
    </row>
    <row r="3" spans="1:9" ht="27.75" customHeight="1">
      <c r="A3" s="339" t="s">
        <v>70</v>
      </c>
      <c r="B3" s="339"/>
      <c r="C3" s="339"/>
      <c r="D3" s="339"/>
      <c r="E3" s="339" t="s">
        <v>55</v>
      </c>
      <c r="F3" s="339"/>
      <c r="G3" s="339"/>
      <c r="H3" s="124"/>
      <c r="I3" s="170"/>
    </row>
    <row r="4" spans="1:9" ht="31.5">
      <c r="A4" s="176" t="s">
        <v>71</v>
      </c>
      <c r="B4" s="176" t="s">
        <v>57</v>
      </c>
      <c r="C4" s="177" t="s">
        <v>319</v>
      </c>
      <c r="D4" s="180" t="s">
        <v>296</v>
      </c>
      <c r="E4" s="176" t="s">
        <v>72</v>
      </c>
      <c r="F4" s="176" t="s">
        <v>73</v>
      </c>
      <c r="G4" s="180" t="s">
        <v>74</v>
      </c>
      <c r="H4" s="180" t="s">
        <v>316</v>
      </c>
      <c r="I4" s="190" t="s">
        <v>68</v>
      </c>
    </row>
    <row r="5" spans="1:9" ht="27" customHeight="1">
      <c r="A5" s="177">
        <v>1</v>
      </c>
      <c r="B5" s="5" t="s">
        <v>28</v>
      </c>
      <c r="C5" s="126" t="s">
        <v>320</v>
      </c>
      <c r="D5" s="19" t="s">
        <v>27</v>
      </c>
      <c r="E5" s="177">
        <v>19889</v>
      </c>
      <c r="F5" s="163">
        <f>'February 2013'!N5</f>
        <v>2000</v>
      </c>
      <c r="G5" s="181"/>
      <c r="H5" s="181"/>
      <c r="I5" s="182">
        <v>5000</v>
      </c>
    </row>
    <row r="6" spans="1:9" ht="24.75" customHeight="1">
      <c r="A6" s="177">
        <v>2</v>
      </c>
      <c r="B6" s="5" t="s">
        <v>254</v>
      </c>
      <c r="C6" s="126" t="s">
        <v>321</v>
      </c>
      <c r="D6" s="19" t="s">
        <v>255</v>
      </c>
      <c r="E6" s="177">
        <v>14106</v>
      </c>
      <c r="F6" s="163" t="e">
        <f>'February 2013'!#REF!</f>
        <v>#REF!</v>
      </c>
      <c r="G6" s="181"/>
      <c r="H6" s="181"/>
      <c r="I6" s="182">
        <v>2000</v>
      </c>
    </row>
    <row r="7" spans="1:9" ht="27" customHeight="1">
      <c r="A7" s="177">
        <v>3</v>
      </c>
      <c r="B7" s="5" t="s">
        <v>294</v>
      </c>
      <c r="C7" s="126" t="s">
        <v>322</v>
      </c>
      <c r="D7" s="19" t="s">
        <v>411</v>
      </c>
      <c r="E7" s="177">
        <v>19033</v>
      </c>
      <c r="F7" s="163">
        <f>'February 2013'!N6</f>
        <v>5000</v>
      </c>
      <c r="G7" s="183"/>
      <c r="H7" s="181"/>
      <c r="I7" s="182">
        <v>500</v>
      </c>
    </row>
    <row r="8" spans="1:9" ht="27" customHeight="1">
      <c r="A8" s="177">
        <v>4</v>
      </c>
      <c r="B8" s="5" t="s">
        <v>308</v>
      </c>
      <c r="C8" s="126" t="s">
        <v>326</v>
      </c>
      <c r="D8" s="19" t="s">
        <v>412</v>
      </c>
      <c r="E8" s="177">
        <v>16878</v>
      </c>
      <c r="F8" s="163" t="e">
        <f>'February 2013'!#REF!</f>
        <v>#REF!</v>
      </c>
      <c r="G8" s="183"/>
      <c r="H8" s="183"/>
      <c r="I8" s="182">
        <v>1500</v>
      </c>
    </row>
    <row r="9" spans="1:9" ht="27" customHeight="1">
      <c r="A9" s="177">
        <v>5</v>
      </c>
      <c r="B9" s="5" t="s">
        <v>256</v>
      </c>
      <c r="C9" s="126" t="s">
        <v>323</v>
      </c>
      <c r="D9" s="19" t="s">
        <v>257</v>
      </c>
      <c r="E9" s="177">
        <v>18805</v>
      </c>
      <c r="F9" s="163">
        <f>'February 2013'!N7</f>
        <v>5000</v>
      </c>
      <c r="G9" s="183"/>
      <c r="H9" s="181" t="s">
        <v>423</v>
      </c>
      <c r="I9" s="182">
        <v>7400</v>
      </c>
    </row>
    <row r="10" spans="1:9" ht="30" customHeight="1">
      <c r="A10" s="177">
        <v>6</v>
      </c>
      <c r="B10" s="128" t="s">
        <v>295</v>
      </c>
      <c r="C10" s="126" t="s">
        <v>321</v>
      </c>
      <c r="D10" s="19" t="s">
        <v>259</v>
      </c>
      <c r="E10" s="177">
        <v>14497</v>
      </c>
      <c r="F10" s="163">
        <f>'February 2013'!N9</f>
        <v>1000</v>
      </c>
      <c r="G10" s="181"/>
      <c r="H10" s="181"/>
      <c r="I10" s="182">
        <v>100</v>
      </c>
    </row>
    <row r="11" spans="1:9" ht="27" customHeight="1">
      <c r="A11" s="177">
        <v>7</v>
      </c>
      <c r="B11" s="5" t="s">
        <v>297</v>
      </c>
      <c r="C11" s="126" t="s">
        <v>322</v>
      </c>
      <c r="D11" s="19" t="s">
        <v>261</v>
      </c>
      <c r="E11" s="177">
        <v>12600</v>
      </c>
      <c r="F11" s="163" t="e">
        <f>'February 2013'!#REF!</f>
        <v>#REF!</v>
      </c>
      <c r="G11" s="183">
        <v>2000</v>
      </c>
      <c r="H11" s="181" t="s">
        <v>424</v>
      </c>
      <c r="I11" s="182">
        <v>5000</v>
      </c>
    </row>
    <row r="12" spans="1:9" ht="27.75" customHeight="1">
      <c r="A12" s="177">
        <v>8</v>
      </c>
      <c r="B12" s="5" t="s">
        <v>30</v>
      </c>
      <c r="C12" s="126" t="s">
        <v>324</v>
      </c>
      <c r="D12" s="19" t="s">
        <v>29</v>
      </c>
      <c r="E12" s="177">
        <v>12984</v>
      </c>
      <c r="F12" s="163">
        <f>'February 2013'!N10</f>
        <v>10000</v>
      </c>
      <c r="G12" s="181"/>
      <c r="H12" s="181"/>
      <c r="I12" s="182">
        <v>5000</v>
      </c>
    </row>
    <row r="13" spans="1:9" ht="27.75" customHeight="1">
      <c r="A13" s="177">
        <v>9</v>
      </c>
      <c r="B13" s="5" t="s">
        <v>309</v>
      </c>
      <c r="C13" s="126" t="s">
        <v>324</v>
      </c>
      <c r="D13" s="19" t="s">
        <v>310</v>
      </c>
      <c r="E13" s="177">
        <v>13353</v>
      </c>
      <c r="F13" s="163" t="e">
        <f>'February 2013'!#REF!</f>
        <v>#REF!</v>
      </c>
      <c r="G13" s="181"/>
      <c r="H13" s="181"/>
      <c r="I13" s="182">
        <v>4000</v>
      </c>
    </row>
    <row r="14" spans="1:9" ht="27.75" customHeight="1">
      <c r="A14" s="177">
        <v>10</v>
      </c>
      <c r="B14" s="5" t="s">
        <v>311</v>
      </c>
      <c r="C14" s="126" t="s">
        <v>325</v>
      </c>
      <c r="D14" s="19" t="s">
        <v>413</v>
      </c>
      <c r="E14" s="177">
        <v>12961</v>
      </c>
      <c r="F14" s="163">
        <f>'February 2013'!N11</f>
        <v>1000</v>
      </c>
      <c r="G14" s="181"/>
      <c r="H14" s="181"/>
      <c r="I14" s="182">
        <v>1000</v>
      </c>
    </row>
    <row r="15" spans="1:9" ht="27.75" customHeight="1">
      <c r="A15" s="177">
        <v>11</v>
      </c>
      <c r="B15" s="5" t="s">
        <v>262</v>
      </c>
      <c r="C15" s="171" t="s">
        <v>323</v>
      </c>
      <c r="D15" s="19" t="s">
        <v>281</v>
      </c>
      <c r="E15" s="177">
        <v>14117</v>
      </c>
      <c r="F15" s="163">
        <f>'February 2013'!N12</f>
        <v>2000</v>
      </c>
      <c r="G15" s="181"/>
      <c r="H15" s="181"/>
      <c r="I15" s="182">
        <v>2000</v>
      </c>
    </row>
    <row r="16" spans="1:9" ht="33" customHeight="1">
      <c r="A16" s="177">
        <v>12</v>
      </c>
      <c r="B16" s="5" t="s">
        <v>298</v>
      </c>
      <c r="C16" s="126" t="s">
        <v>321</v>
      </c>
      <c r="D16" s="19" t="s">
        <v>302</v>
      </c>
      <c r="E16" s="178">
        <v>14513</v>
      </c>
      <c r="F16" s="163">
        <f>'February 2013'!N13</f>
        <v>4000</v>
      </c>
      <c r="G16" s="181"/>
      <c r="H16" s="181"/>
      <c r="I16" s="182">
        <v>1000</v>
      </c>
    </row>
    <row r="17" spans="1:9" ht="27.75" customHeight="1">
      <c r="A17" s="177">
        <v>13</v>
      </c>
      <c r="B17" s="5" t="s">
        <v>299</v>
      </c>
      <c r="C17" s="126" t="s">
        <v>321</v>
      </c>
      <c r="D17" s="19" t="s">
        <v>264</v>
      </c>
      <c r="E17" s="178">
        <v>14629</v>
      </c>
      <c r="F17" s="163">
        <f>'February 2013'!N14</f>
        <v>4000</v>
      </c>
      <c r="G17" s="184"/>
      <c r="H17" s="184"/>
      <c r="I17" s="185">
        <v>1500</v>
      </c>
    </row>
    <row r="18" spans="1:9" ht="27.75" customHeight="1">
      <c r="A18" s="177">
        <v>14</v>
      </c>
      <c r="B18" s="5" t="s">
        <v>300</v>
      </c>
      <c r="C18" s="126" t="s">
        <v>323</v>
      </c>
      <c r="D18" s="19" t="s">
        <v>266</v>
      </c>
      <c r="E18" s="178">
        <v>14584</v>
      </c>
      <c r="F18" s="163">
        <f>'February 2013'!N15</f>
        <v>2000</v>
      </c>
      <c r="G18" s="184"/>
      <c r="H18" s="184"/>
      <c r="I18" s="185">
        <v>2000</v>
      </c>
    </row>
    <row r="19" spans="1:9" ht="27.75" customHeight="1">
      <c r="A19" s="177">
        <v>15</v>
      </c>
      <c r="B19" s="5" t="s">
        <v>301</v>
      </c>
      <c r="C19" s="126" t="s">
        <v>327</v>
      </c>
      <c r="D19" s="19" t="s">
        <v>267</v>
      </c>
      <c r="E19" s="178">
        <v>14916</v>
      </c>
      <c r="F19" s="163">
        <f>'February 2013'!N23</f>
        <v>1500</v>
      </c>
      <c r="G19" s="184"/>
      <c r="H19" s="184"/>
      <c r="I19" s="185">
        <v>1000</v>
      </c>
    </row>
    <row r="20" spans="1:9" ht="27.75" customHeight="1">
      <c r="A20" s="177">
        <v>16</v>
      </c>
      <c r="B20" s="5" t="s">
        <v>34</v>
      </c>
      <c r="C20" s="126" t="s">
        <v>327</v>
      </c>
      <c r="D20" s="19" t="s">
        <v>33</v>
      </c>
      <c r="E20" s="178">
        <v>16080</v>
      </c>
      <c r="F20" s="163" t="e">
        <f>'February 2013'!#REF!</f>
        <v>#REF!</v>
      </c>
      <c r="G20" s="184"/>
      <c r="H20" s="184"/>
      <c r="I20" s="185">
        <v>1000</v>
      </c>
    </row>
    <row r="21" spans="1:9" ht="27.75" customHeight="1">
      <c r="A21" s="177">
        <v>17</v>
      </c>
      <c r="B21" s="5" t="s">
        <v>268</v>
      </c>
      <c r="C21" s="126" t="s">
        <v>328</v>
      </c>
      <c r="D21" s="19" t="s">
        <v>269</v>
      </c>
      <c r="E21" s="178">
        <v>16614</v>
      </c>
      <c r="F21" s="163">
        <f>'February 2013'!N24</f>
        <v>1000</v>
      </c>
      <c r="G21" s="186"/>
      <c r="H21" s="181"/>
      <c r="I21" s="185">
        <v>500</v>
      </c>
    </row>
    <row r="22" spans="1:9" ht="27.75" customHeight="1">
      <c r="A22" s="177">
        <v>18</v>
      </c>
      <c r="B22" s="128" t="s">
        <v>303</v>
      </c>
      <c r="C22" s="126" t="s">
        <v>327</v>
      </c>
      <c r="D22" s="19" t="s">
        <v>271</v>
      </c>
      <c r="E22" s="178">
        <v>16056</v>
      </c>
      <c r="F22" s="163">
        <f>'February 2013'!N27</f>
        <v>2500</v>
      </c>
      <c r="G22" s="184"/>
      <c r="H22" s="184"/>
      <c r="I22" s="185">
        <v>1000</v>
      </c>
    </row>
    <row r="23" spans="1:9" ht="27.75" customHeight="1">
      <c r="A23" s="177">
        <v>19</v>
      </c>
      <c r="B23" s="5" t="s">
        <v>272</v>
      </c>
      <c r="C23" s="126" t="s">
        <v>327</v>
      </c>
      <c r="D23" s="19" t="s">
        <v>273</v>
      </c>
      <c r="E23" s="178">
        <v>16513</v>
      </c>
      <c r="F23" s="163">
        <f>'February 2013'!N28</f>
        <v>2000</v>
      </c>
      <c r="G23" s="184"/>
      <c r="H23" s="184"/>
      <c r="I23" s="185">
        <v>600</v>
      </c>
    </row>
    <row r="24" spans="1:9" ht="27" customHeight="1">
      <c r="A24" s="177">
        <v>20</v>
      </c>
      <c r="B24" s="5" t="s">
        <v>304</v>
      </c>
      <c r="C24" s="126" t="s">
        <v>328</v>
      </c>
      <c r="D24" s="19" t="s">
        <v>275</v>
      </c>
      <c r="E24" s="178" t="s">
        <v>305</v>
      </c>
      <c r="F24" s="163">
        <f>'February 2013'!N29</f>
        <v>0</v>
      </c>
      <c r="G24" s="184"/>
      <c r="H24" s="184"/>
      <c r="I24" s="185">
        <v>0</v>
      </c>
    </row>
    <row r="25" spans="1:9" ht="27.75" customHeight="1">
      <c r="A25" s="177">
        <v>21</v>
      </c>
      <c r="B25" s="5" t="s">
        <v>276</v>
      </c>
      <c r="C25" s="126" t="s">
        <v>328</v>
      </c>
      <c r="D25" s="19" t="s">
        <v>277</v>
      </c>
      <c r="E25" s="178" t="s">
        <v>305</v>
      </c>
      <c r="F25" s="163">
        <f>'February 2013'!N30</f>
        <v>1000</v>
      </c>
      <c r="G25" s="184"/>
      <c r="H25" s="184"/>
      <c r="I25" s="185">
        <v>0</v>
      </c>
    </row>
    <row r="26" spans="1:9" ht="27.75" customHeight="1">
      <c r="A26" s="177">
        <v>22</v>
      </c>
      <c r="B26" s="5" t="s">
        <v>278</v>
      </c>
      <c r="C26" s="126" t="s">
        <v>322</v>
      </c>
      <c r="D26" s="19" t="s">
        <v>279</v>
      </c>
      <c r="E26" s="179">
        <v>12941</v>
      </c>
      <c r="F26" s="163">
        <f>'February 2013'!N31</f>
        <v>5000</v>
      </c>
      <c r="G26" s="184"/>
      <c r="H26" s="184"/>
      <c r="I26" s="185">
        <v>4000</v>
      </c>
    </row>
    <row r="27" spans="1:9" ht="27.75" customHeight="1">
      <c r="A27" s="177">
        <v>23</v>
      </c>
      <c r="B27" s="5" t="s">
        <v>306</v>
      </c>
      <c r="C27" s="126" t="s">
        <v>328</v>
      </c>
      <c r="D27" s="19" t="s">
        <v>280</v>
      </c>
      <c r="E27" s="179">
        <v>15084</v>
      </c>
      <c r="F27" s="163" t="e">
        <f>'February 2013'!#REF!</f>
        <v>#REF!</v>
      </c>
      <c r="G27" s="184"/>
      <c r="H27" s="184"/>
      <c r="I27" s="185">
        <v>2000</v>
      </c>
    </row>
    <row r="28" spans="1:9" ht="27.75" customHeight="1">
      <c r="A28" s="177">
        <v>24</v>
      </c>
      <c r="B28" s="5" t="s">
        <v>307</v>
      </c>
      <c r="C28" s="126" t="s">
        <v>329</v>
      </c>
      <c r="D28" s="19" t="s">
        <v>36</v>
      </c>
      <c r="E28" s="179">
        <v>19838</v>
      </c>
      <c r="F28" s="163">
        <f>'February 2013'!N35</f>
        <v>3000</v>
      </c>
      <c r="G28" s="184"/>
      <c r="H28" s="184"/>
      <c r="I28" s="185">
        <v>500</v>
      </c>
    </row>
    <row r="29" spans="1:9" ht="27.75" customHeight="1">
      <c r="A29" s="189"/>
      <c r="B29" s="126" t="s">
        <v>68</v>
      </c>
      <c r="C29" s="126"/>
      <c r="D29" s="5"/>
      <c r="E29" s="179"/>
      <c r="F29" s="126" t="e">
        <f>SUM(F5:F28)</f>
        <v>#REF!</v>
      </c>
      <c r="G29" s="187">
        <f>SUM(G5:G28)</f>
        <v>2000</v>
      </c>
      <c r="H29" s="187"/>
      <c r="I29" s="188">
        <f>SUM(I5:I28)</f>
        <v>48600</v>
      </c>
    </row>
    <row r="30" spans="1:9" ht="27.75" customHeight="1">
      <c r="A30" s="170"/>
      <c r="B30" s="338" t="s">
        <v>410</v>
      </c>
      <c r="C30" s="338"/>
      <c r="D30" s="338"/>
      <c r="E30" s="338"/>
      <c r="F30" s="338"/>
      <c r="G30" s="338"/>
      <c r="H30" s="126"/>
      <c r="I30" s="5"/>
    </row>
    <row r="31" spans="2:9" ht="27.75" customHeight="1">
      <c r="B31" s="123"/>
      <c r="C31" s="123"/>
      <c r="D31" s="123"/>
      <c r="E31" s="123"/>
      <c r="F31" s="123"/>
      <c r="G31" s="123"/>
      <c r="H31" s="123"/>
      <c r="I31" s="123"/>
    </row>
    <row r="33" spans="2:3" ht="15.75">
      <c r="B33" s="123"/>
      <c r="C33" s="123"/>
    </row>
  </sheetData>
  <sheetProtection/>
  <mergeCells count="5">
    <mergeCell ref="B30:G30"/>
    <mergeCell ref="A1:G1"/>
    <mergeCell ref="A2:G2"/>
    <mergeCell ref="A3:D3"/>
    <mergeCell ref="E3:G3"/>
  </mergeCells>
  <printOptions/>
  <pageMargins left="0.63" right="0.63" top="1" bottom="1" header="0.51" footer="0.5"/>
  <pageSetup horizontalDpi="180" verticalDpi="180" orientation="portrait" paperSize="5" scale="7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28">
      <selection activeCell="B32" sqref="B32:E32"/>
    </sheetView>
  </sheetViews>
  <sheetFormatPr defaultColWidth="9.140625" defaultRowHeight="12.75"/>
  <cols>
    <col min="1" max="1" width="12.140625" style="0" customWidth="1"/>
    <col min="2" max="2" width="28.8515625" style="0" customWidth="1"/>
    <col min="3" max="3" width="18.140625" style="0" customWidth="1"/>
    <col min="4" max="4" width="14.57421875" style="0" customWidth="1"/>
    <col min="5" max="5" width="10.8515625" style="0" customWidth="1"/>
  </cols>
  <sheetData>
    <row r="1" spans="1:5" ht="18.75">
      <c r="A1" s="232" t="s">
        <v>53</v>
      </c>
      <c r="B1" s="232"/>
      <c r="C1" s="232"/>
      <c r="D1" s="232"/>
      <c r="E1" s="232"/>
    </row>
    <row r="2" spans="1:5" ht="15.75">
      <c r="A2" s="231" t="s">
        <v>421</v>
      </c>
      <c r="B2" s="231"/>
      <c r="C2" s="231"/>
      <c r="D2" s="231"/>
      <c r="E2" s="231"/>
    </row>
    <row r="3" spans="1:5" ht="18.75">
      <c r="A3" s="138"/>
      <c r="B3" s="15"/>
      <c r="C3" s="15"/>
      <c r="D3" s="15"/>
      <c r="E3" s="15"/>
    </row>
    <row r="4" spans="1:5" ht="18.75">
      <c r="A4" s="230" t="s">
        <v>54</v>
      </c>
      <c r="B4" s="230"/>
      <c r="C4" s="139"/>
      <c r="D4" s="15"/>
      <c r="E4" s="138" t="s">
        <v>55</v>
      </c>
    </row>
    <row r="5" spans="1:5" ht="18.75">
      <c r="A5" s="138"/>
      <c r="B5" s="145"/>
      <c r="C5" s="145"/>
      <c r="D5" s="145"/>
      <c r="E5" s="145"/>
    </row>
    <row r="6" spans="1:5" ht="84.75" customHeight="1">
      <c r="A6" s="141" t="s">
        <v>56</v>
      </c>
      <c r="B6" s="141" t="s">
        <v>57</v>
      </c>
      <c r="C6" s="141" t="s">
        <v>319</v>
      </c>
      <c r="D6" s="141" t="s">
        <v>58</v>
      </c>
      <c r="E6" s="141" t="s">
        <v>379</v>
      </c>
    </row>
    <row r="7" spans="1:5" ht="18.75" customHeight="1">
      <c r="A7" s="142">
        <v>1</v>
      </c>
      <c r="B7" s="157" t="s">
        <v>28</v>
      </c>
      <c r="C7" s="4" t="s">
        <v>320</v>
      </c>
      <c r="D7" s="162" t="s">
        <v>27</v>
      </c>
      <c r="E7" s="163" t="e">
        <f>'February 2013'!#REF!</f>
        <v>#REF!</v>
      </c>
    </row>
    <row r="8" spans="1:5" ht="23.25" customHeight="1">
      <c r="A8" s="142">
        <v>2</v>
      </c>
      <c r="B8" s="157" t="s">
        <v>432</v>
      </c>
      <c r="C8" s="4" t="s">
        <v>321</v>
      </c>
      <c r="D8" s="162" t="s">
        <v>433</v>
      </c>
      <c r="E8" s="163" t="e">
        <f>'February 2013'!#REF!</f>
        <v>#REF!</v>
      </c>
    </row>
    <row r="9" spans="1:5" ht="22.5" customHeight="1">
      <c r="A9" s="142">
        <v>3</v>
      </c>
      <c r="B9" s="157" t="s">
        <v>308</v>
      </c>
      <c r="C9" s="4" t="s">
        <v>326</v>
      </c>
      <c r="D9" s="162" t="s">
        <v>412</v>
      </c>
      <c r="E9" s="163" t="e">
        <f>'February 2013'!#REF!</f>
        <v>#REF!</v>
      </c>
    </row>
    <row r="10" spans="1:5" ht="22.5" customHeight="1">
      <c r="A10" s="142">
        <v>4</v>
      </c>
      <c r="B10" s="157" t="s">
        <v>256</v>
      </c>
      <c r="C10" s="122" t="s">
        <v>323</v>
      </c>
      <c r="D10" s="162" t="s">
        <v>257</v>
      </c>
      <c r="E10" s="163" t="e">
        <f>'February 2013'!#REF!</f>
        <v>#REF!</v>
      </c>
    </row>
    <row r="11" spans="1:5" ht="22.5" customHeight="1">
      <c r="A11" s="142">
        <v>5</v>
      </c>
      <c r="B11" s="157" t="s">
        <v>295</v>
      </c>
      <c r="C11" s="4" t="s">
        <v>321</v>
      </c>
      <c r="D11" s="162" t="s">
        <v>259</v>
      </c>
      <c r="E11" s="163" t="e">
        <f>'February 2013'!#REF!</f>
        <v>#REF!</v>
      </c>
    </row>
    <row r="12" spans="1:5" ht="24" customHeight="1">
      <c r="A12" s="142">
        <v>6</v>
      </c>
      <c r="B12" s="157" t="s">
        <v>260</v>
      </c>
      <c r="C12" s="4" t="s">
        <v>322</v>
      </c>
      <c r="D12" s="162" t="s">
        <v>261</v>
      </c>
      <c r="E12" s="163" t="e">
        <f>'February 2013'!#REF!</f>
        <v>#REF!</v>
      </c>
    </row>
    <row r="13" spans="1:5" ht="24" customHeight="1">
      <c r="A13" s="142">
        <v>7</v>
      </c>
      <c r="B13" s="157" t="s">
        <v>30</v>
      </c>
      <c r="C13" s="4" t="s">
        <v>322</v>
      </c>
      <c r="D13" s="162" t="s">
        <v>29</v>
      </c>
      <c r="E13" s="163" t="e">
        <f>'February 2013'!#REF!</f>
        <v>#REF!</v>
      </c>
    </row>
    <row r="14" spans="1:5" ht="24" customHeight="1">
      <c r="A14" s="142">
        <v>8</v>
      </c>
      <c r="B14" s="157" t="s">
        <v>309</v>
      </c>
      <c r="C14" s="4" t="s">
        <v>324</v>
      </c>
      <c r="D14" s="162" t="s">
        <v>310</v>
      </c>
      <c r="E14" s="163" t="e">
        <f>'February 2013'!#REF!</f>
        <v>#REF!</v>
      </c>
    </row>
    <row r="15" spans="1:5" ht="24" customHeight="1">
      <c r="A15" s="142">
        <v>9</v>
      </c>
      <c r="B15" s="157" t="s">
        <v>439</v>
      </c>
      <c r="C15" s="4" t="s">
        <v>325</v>
      </c>
      <c r="D15" s="162" t="s">
        <v>440</v>
      </c>
      <c r="E15" s="163" t="e">
        <f>'February 2013'!#REF!</f>
        <v>#REF!</v>
      </c>
    </row>
    <row r="16" spans="1:5" ht="24" customHeight="1">
      <c r="A16" s="142">
        <v>10</v>
      </c>
      <c r="B16" s="157" t="s">
        <v>262</v>
      </c>
      <c r="C16" s="122" t="s">
        <v>323</v>
      </c>
      <c r="D16" s="162" t="s">
        <v>281</v>
      </c>
      <c r="E16" s="163" t="e">
        <f>'February 2013'!#REF!</f>
        <v>#REF!</v>
      </c>
    </row>
    <row r="17" spans="1:5" ht="24" customHeight="1">
      <c r="A17" s="142">
        <v>11</v>
      </c>
      <c r="B17" s="157" t="s">
        <v>32</v>
      </c>
      <c r="C17" s="4" t="s">
        <v>321</v>
      </c>
      <c r="D17" s="162" t="s">
        <v>31</v>
      </c>
      <c r="E17" s="163" t="e">
        <f>'February 2013'!#REF!</f>
        <v>#REF!</v>
      </c>
    </row>
    <row r="18" spans="1:5" ht="24" customHeight="1">
      <c r="A18" s="142">
        <v>12</v>
      </c>
      <c r="B18" s="157" t="s">
        <v>299</v>
      </c>
      <c r="C18" s="4" t="s">
        <v>321</v>
      </c>
      <c r="D18" s="162" t="s">
        <v>264</v>
      </c>
      <c r="E18" s="163" t="e">
        <f>'February 2013'!#REF!</f>
        <v>#REF!</v>
      </c>
    </row>
    <row r="19" spans="1:5" ht="24" customHeight="1">
      <c r="A19" s="142">
        <v>13</v>
      </c>
      <c r="B19" s="155" t="s">
        <v>300</v>
      </c>
      <c r="C19" s="122" t="s">
        <v>323</v>
      </c>
      <c r="D19" s="162" t="s">
        <v>266</v>
      </c>
      <c r="E19" s="163" t="e">
        <f>'February 2013'!#REF!</f>
        <v>#REF!</v>
      </c>
    </row>
    <row r="20" spans="1:5" ht="24" customHeight="1">
      <c r="A20" s="142">
        <v>14</v>
      </c>
      <c r="B20" s="155" t="s">
        <v>301</v>
      </c>
      <c r="C20" s="1" t="s">
        <v>327</v>
      </c>
      <c r="D20" s="162" t="s">
        <v>267</v>
      </c>
      <c r="E20" s="163" t="e">
        <f>'February 2013'!#REF!</f>
        <v>#REF!</v>
      </c>
    </row>
    <row r="21" spans="1:5" ht="24" customHeight="1">
      <c r="A21" s="142">
        <v>15</v>
      </c>
      <c r="B21" s="157" t="s">
        <v>268</v>
      </c>
      <c r="C21" s="1" t="s">
        <v>328</v>
      </c>
      <c r="D21" s="162" t="s">
        <v>269</v>
      </c>
      <c r="E21" s="163" t="e">
        <f>'February 2013'!#REF!</f>
        <v>#REF!</v>
      </c>
    </row>
    <row r="22" spans="1:5" ht="24" customHeight="1">
      <c r="A22" s="142">
        <v>16</v>
      </c>
      <c r="B22" s="157" t="s">
        <v>303</v>
      </c>
      <c r="C22" s="1" t="s">
        <v>327</v>
      </c>
      <c r="D22" s="162" t="s">
        <v>271</v>
      </c>
      <c r="E22" s="163" t="e">
        <f>'February 2013'!#REF!</f>
        <v>#REF!</v>
      </c>
    </row>
    <row r="23" spans="1:5" ht="24" customHeight="1">
      <c r="A23" s="142">
        <v>17</v>
      </c>
      <c r="B23" s="157" t="s">
        <v>272</v>
      </c>
      <c r="C23" s="1" t="s">
        <v>327</v>
      </c>
      <c r="D23" s="162" t="s">
        <v>273</v>
      </c>
      <c r="E23" s="163" t="e">
        <f>'February 2013'!#REF!</f>
        <v>#REF!</v>
      </c>
    </row>
    <row r="24" spans="1:5" ht="24" customHeight="1">
      <c r="A24" s="142">
        <v>18</v>
      </c>
      <c r="B24" s="157" t="s">
        <v>304</v>
      </c>
      <c r="C24" s="1" t="s">
        <v>328</v>
      </c>
      <c r="D24" s="162" t="s">
        <v>275</v>
      </c>
      <c r="E24" s="163" t="e">
        <f>'February 2013'!#REF!</f>
        <v>#REF!</v>
      </c>
    </row>
    <row r="25" spans="1:5" ht="24" customHeight="1">
      <c r="A25" s="142">
        <v>19</v>
      </c>
      <c r="B25" s="157" t="s">
        <v>276</v>
      </c>
      <c r="C25" s="1" t="s">
        <v>328</v>
      </c>
      <c r="D25" s="162" t="s">
        <v>277</v>
      </c>
      <c r="E25" s="163" t="e">
        <f>'February 2013'!#REF!</f>
        <v>#REF!</v>
      </c>
    </row>
    <row r="26" spans="1:5" ht="24" customHeight="1">
      <c r="A26" s="142">
        <v>20</v>
      </c>
      <c r="B26" s="157" t="s">
        <v>278</v>
      </c>
      <c r="C26" s="4" t="s">
        <v>322</v>
      </c>
      <c r="D26" s="162" t="s">
        <v>279</v>
      </c>
      <c r="E26" s="163" t="e">
        <f>'February 2013'!#REF!</f>
        <v>#REF!</v>
      </c>
    </row>
    <row r="27" spans="1:5" ht="24" customHeight="1">
      <c r="A27" s="142">
        <v>21</v>
      </c>
      <c r="B27" s="157" t="s">
        <v>37</v>
      </c>
      <c r="C27" s="1" t="s">
        <v>328</v>
      </c>
      <c r="D27" s="162" t="s">
        <v>36</v>
      </c>
      <c r="E27" s="163"/>
    </row>
    <row r="28" spans="1:5" ht="24" customHeight="1">
      <c r="A28" s="142">
        <v>22</v>
      </c>
      <c r="B28" s="157" t="s">
        <v>435</v>
      </c>
      <c r="C28" s="4" t="s">
        <v>322</v>
      </c>
      <c r="D28" s="162" t="s">
        <v>436</v>
      </c>
      <c r="E28" s="163" t="e">
        <f>'February 2013'!#REF!</f>
        <v>#REF!</v>
      </c>
    </row>
    <row r="29" spans="1:5" ht="24" customHeight="1">
      <c r="A29" s="142">
        <v>23</v>
      </c>
      <c r="B29" s="5" t="s">
        <v>428</v>
      </c>
      <c r="C29" s="1" t="s">
        <v>328</v>
      </c>
      <c r="D29" s="19" t="s">
        <v>437</v>
      </c>
      <c r="E29" s="163" t="e">
        <f>'February 2013'!#REF!</f>
        <v>#REF!</v>
      </c>
    </row>
    <row r="30" spans="1:5" ht="24" customHeight="1">
      <c r="A30" s="142">
        <v>24</v>
      </c>
      <c r="B30" s="5" t="s">
        <v>429</v>
      </c>
      <c r="C30" s="1" t="s">
        <v>329</v>
      </c>
      <c r="D30" s="19" t="s">
        <v>438</v>
      </c>
      <c r="E30" s="163" t="e">
        <f>'February 2013'!#REF!</f>
        <v>#REF!</v>
      </c>
    </row>
    <row r="31" spans="1:5" ht="19.5" customHeight="1">
      <c r="A31" s="146"/>
      <c r="B31" s="320" t="s">
        <v>60</v>
      </c>
      <c r="C31" s="321"/>
      <c r="D31" s="322"/>
      <c r="E31" s="141" t="e">
        <f>SUM(E7:E30)</f>
        <v>#REF!</v>
      </c>
    </row>
    <row r="32" spans="1:5" ht="19.5" customHeight="1">
      <c r="A32" s="145"/>
      <c r="B32" s="319" t="s">
        <v>442</v>
      </c>
      <c r="C32" s="319"/>
      <c r="D32" s="319"/>
      <c r="E32" s="319"/>
    </row>
  </sheetData>
  <sheetProtection/>
  <mergeCells count="5">
    <mergeCell ref="B32:E32"/>
    <mergeCell ref="A1:E1"/>
    <mergeCell ref="A2:E2"/>
    <mergeCell ref="A4:B4"/>
    <mergeCell ref="B31:D31"/>
  </mergeCells>
  <printOptions/>
  <pageMargins left="0.75" right="0.75" top="1.14" bottom="1" header="0.5" footer="0.5"/>
  <pageSetup horizontalDpi="180" verticalDpi="18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8.28125" style="0" customWidth="1"/>
    <col min="2" max="2" width="28.8515625" style="0" customWidth="1"/>
    <col min="3" max="4" width="11.28125" style="0" customWidth="1"/>
    <col min="5" max="5" width="10.8515625" style="0" customWidth="1"/>
    <col min="8" max="8" width="13.421875" style="0" customWidth="1"/>
  </cols>
  <sheetData>
    <row r="1" spans="1:7" ht="18.75">
      <c r="A1" s="232" t="s">
        <v>53</v>
      </c>
      <c r="B1" s="232"/>
      <c r="C1" s="232"/>
      <c r="D1" s="232"/>
      <c r="E1" s="232"/>
      <c r="F1" s="232"/>
      <c r="G1" s="232"/>
    </row>
    <row r="2" spans="1:7" ht="15.75" customHeight="1">
      <c r="A2" s="231" t="s">
        <v>478</v>
      </c>
      <c r="B2" s="231"/>
      <c r="C2" s="231"/>
      <c r="D2" s="231"/>
      <c r="E2" s="231"/>
      <c r="F2" s="231"/>
      <c r="G2" s="231"/>
    </row>
    <row r="3" spans="1:5" ht="18.75">
      <c r="A3" s="138"/>
      <c r="B3" s="15"/>
      <c r="C3" s="15"/>
      <c r="D3" s="15"/>
      <c r="E3" s="15"/>
    </row>
    <row r="4" spans="1:5" ht="16.5" customHeight="1">
      <c r="A4" s="230" t="s">
        <v>54</v>
      </c>
      <c r="B4" s="230"/>
      <c r="C4" s="139"/>
      <c r="D4" s="139"/>
      <c r="E4" s="138" t="s">
        <v>55</v>
      </c>
    </row>
    <row r="5" spans="1:5" ht="9.75" customHeight="1">
      <c r="A5" s="138"/>
      <c r="B5" s="145"/>
      <c r="C5" s="145"/>
      <c r="D5" s="145"/>
      <c r="E5" s="145"/>
    </row>
    <row r="6" spans="1:8" ht="48" customHeight="1">
      <c r="A6" s="141" t="s">
        <v>56</v>
      </c>
      <c r="B6" s="141" t="s">
        <v>57</v>
      </c>
      <c r="C6" s="141" t="s">
        <v>319</v>
      </c>
      <c r="D6" s="141" t="s">
        <v>480</v>
      </c>
      <c r="E6" s="191" t="s">
        <v>475</v>
      </c>
      <c r="F6" s="218" t="s">
        <v>476</v>
      </c>
      <c r="G6" s="218" t="s">
        <v>477</v>
      </c>
      <c r="H6" s="218" t="s">
        <v>479</v>
      </c>
    </row>
    <row r="7" spans="1:8" ht="28.5" customHeight="1">
      <c r="A7" s="141">
        <v>1</v>
      </c>
      <c r="B7" s="3" t="s">
        <v>464</v>
      </c>
      <c r="C7" s="5" t="s">
        <v>463</v>
      </c>
      <c r="D7" s="5"/>
      <c r="E7" s="163"/>
      <c r="F7" s="17"/>
      <c r="G7" s="17"/>
      <c r="H7" s="17"/>
    </row>
    <row r="8" spans="1:8" ht="28.5" customHeight="1">
      <c r="A8" s="141">
        <v>2</v>
      </c>
      <c r="B8" s="157" t="s">
        <v>432</v>
      </c>
      <c r="C8" s="5" t="s">
        <v>465</v>
      </c>
      <c r="D8" s="5"/>
      <c r="E8" s="163"/>
      <c r="F8" s="17"/>
      <c r="G8" s="17"/>
      <c r="H8" s="17"/>
    </row>
    <row r="9" spans="1:8" ht="28.5" customHeight="1">
      <c r="A9" s="141">
        <v>3</v>
      </c>
      <c r="B9" s="5" t="s">
        <v>256</v>
      </c>
      <c r="C9" s="5" t="s">
        <v>466</v>
      </c>
      <c r="D9" s="5"/>
      <c r="E9" s="163"/>
      <c r="F9" s="17"/>
      <c r="G9" s="17"/>
      <c r="H9" s="17"/>
    </row>
    <row r="10" spans="1:8" ht="28.5" customHeight="1">
      <c r="A10" s="141">
        <v>4</v>
      </c>
      <c r="B10" s="5" t="s">
        <v>295</v>
      </c>
      <c r="C10" s="5" t="s">
        <v>465</v>
      </c>
      <c r="D10" s="5"/>
      <c r="E10" s="163"/>
      <c r="F10" s="17"/>
      <c r="G10" s="17"/>
      <c r="H10" s="17"/>
    </row>
    <row r="11" spans="1:8" ht="28.5" customHeight="1">
      <c r="A11" s="141">
        <v>5</v>
      </c>
      <c r="B11" s="157" t="s">
        <v>30</v>
      </c>
      <c r="C11" s="5" t="s">
        <v>467</v>
      </c>
      <c r="D11" s="5"/>
      <c r="E11" s="163"/>
      <c r="F11" s="17"/>
      <c r="G11" s="17"/>
      <c r="H11" s="17"/>
    </row>
    <row r="12" spans="1:8" ht="28.5" customHeight="1">
      <c r="A12" s="141">
        <v>6</v>
      </c>
      <c r="B12" s="157" t="s">
        <v>439</v>
      </c>
      <c r="C12" s="5" t="s">
        <v>468</v>
      </c>
      <c r="D12" s="5"/>
      <c r="E12" s="163"/>
      <c r="F12" s="17"/>
      <c r="G12" s="17"/>
      <c r="H12" s="17"/>
    </row>
    <row r="13" spans="1:8" ht="28.5" customHeight="1">
      <c r="A13" s="141">
        <v>7</v>
      </c>
      <c r="B13" s="157" t="s">
        <v>262</v>
      </c>
      <c r="C13" s="5" t="s">
        <v>466</v>
      </c>
      <c r="D13" s="5"/>
      <c r="E13" s="163"/>
      <c r="F13" s="17"/>
      <c r="G13" s="17"/>
      <c r="H13" s="17"/>
    </row>
    <row r="14" spans="1:8" ht="28.5" customHeight="1">
      <c r="A14" s="141">
        <v>8</v>
      </c>
      <c r="B14" s="157" t="s">
        <v>32</v>
      </c>
      <c r="C14" s="5" t="s">
        <v>465</v>
      </c>
      <c r="D14" s="5"/>
      <c r="E14" s="215"/>
      <c r="F14" s="17"/>
      <c r="G14" s="17"/>
      <c r="H14" s="17"/>
    </row>
    <row r="15" spans="1:8" ht="28.5" customHeight="1">
      <c r="A15" s="141">
        <v>9</v>
      </c>
      <c r="B15" s="157" t="s">
        <v>299</v>
      </c>
      <c r="C15" s="5" t="s">
        <v>465</v>
      </c>
      <c r="D15" s="5"/>
      <c r="E15" s="163"/>
      <c r="F15" s="17"/>
      <c r="G15" s="17"/>
      <c r="H15" s="17"/>
    </row>
    <row r="16" spans="1:8" ht="28.5" customHeight="1">
      <c r="A16" s="141">
        <v>10</v>
      </c>
      <c r="B16" s="5" t="s">
        <v>300</v>
      </c>
      <c r="C16" s="5" t="s">
        <v>466</v>
      </c>
      <c r="D16" s="5"/>
      <c r="E16" s="163"/>
      <c r="F16" s="17"/>
      <c r="G16" s="17"/>
      <c r="H16" s="17"/>
    </row>
    <row r="17" spans="1:8" ht="28.5" customHeight="1">
      <c r="A17" s="141">
        <v>11</v>
      </c>
      <c r="B17" s="157" t="s">
        <v>301</v>
      </c>
      <c r="C17" s="147" t="s">
        <v>469</v>
      </c>
      <c r="D17" s="147"/>
      <c r="E17" s="163"/>
      <c r="F17" s="17"/>
      <c r="G17" s="17"/>
      <c r="H17" s="17"/>
    </row>
    <row r="18" spans="1:8" ht="28.5" customHeight="1">
      <c r="A18" s="141">
        <v>12</v>
      </c>
      <c r="B18" s="157" t="s">
        <v>268</v>
      </c>
      <c r="C18" s="147" t="s">
        <v>470</v>
      </c>
      <c r="D18" s="147"/>
      <c r="E18" s="163"/>
      <c r="F18" s="17"/>
      <c r="G18" s="17"/>
      <c r="H18" s="17"/>
    </row>
    <row r="19" spans="1:8" ht="28.5" customHeight="1">
      <c r="A19" s="141">
        <v>13</v>
      </c>
      <c r="B19" s="157" t="s">
        <v>303</v>
      </c>
      <c r="C19" s="147" t="s">
        <v>469</v>
      </c>
      <c r="D19" s="147"/>
      <c r="E19" s="163"/>
      <c r="F19" s="17"/>
      <c r="G19" s="17"/>
      <c r="H19" s="17"/>
    </row>
    <row r="20" spans="1:8" ht="28.5" customHeight="1">
      <c r="A20" s="141">
        <v>14</v>
      </c>
      <c r="B20" s="157" t="s">
        <v>272</v>
      </c>
      <c r="C20" s="147" t="s">
        <v>469</v>
      </c>
      <c r="D20" s="147"/>
      <c r="E20" s="163"/>
      <c r="F20" s="17"/>
      <c r="G20" s="17"/>
      <c r="H20" s="17"/>
    </row>
    <row r="21" spans="1:8" ht="28.5" customHeight="1">
      <c r="A21" s="141">
        <v>15</v>
      </c>
      <c r="B21" s="157" t="s">
        <v>304</v>
      </c>
      <c r="C21" s="147" t="s">
        <v>470</v>
      </c>
      <c r="D21" s="147"/>
      <c r="E21" s="163"/>
      <c r="F21" s="17"/>
      <c r="G21" s="17"/>
      <c r="H21" s="17"/>
    </row>
    <row r="22" spans="1:8" ht="28.5" customHeight="1">
      <c r="A22" s="141">
        <v>16</v>
      </c>
      <c r="B22" s="157" t="s">
        <v>276</v>
      </c>
      <c r="C22" s="147" t="s">
        <v>470</v>
      </c>
      <c r="D22" s="147"/>
      <c r="E22" s="163"/>
      <c r="F22" s="17"/>
      <c r="G22" s="17"/>
      <c r="H22" s="17"/>
    </row>
    <row r="23" spans="1:8" ht="28.5" customHeight="1">
      <c r="A23" s="141">
        <v>17</v>
      </c>
      <c r="B23" s="157" t="s">
        <v>278</v>
      </c>
      <c r="C23" s="147" t="s">
        <v>471</v>
      </c>
      <c r="D23" s="147"/>
      <c r="E23" s="163"/>
      <c r="F23" s="17"/>
      <c r="G23" s="17"/>
      <c r="H23" s="17"/>
    </row>
    <row r="24" spans="1:8" ht="28.5" customHeight="1">
      <c r="A24" s="141">
        <v>18</v>
      </c>
      <c r="B24" s="157" t="s">
        <v>435</v>
      </c>
      <c r="C24" s="147" t="s">
        <v>471</v>
      </c>
      <c r="D24" s="147"/>
      <c r="E24" s="163"/>
      <c r="F24" s="17"/>
      <c r="G24" s="17"/>
      <c r="H24" s="17"/>
    </row>
    <row r="25" spans="1:8" ht="28.5" customHeight="1">
      <c r="A25" s="141">
        <v>19</v>
      </c>
      <c r="B25" s="5" t="s">
        <v>449</v>
      </c>
      <c r="C25" s="147" t="s">
        <v>472</v>
      </c>
      <c r="D25" s="147"/>
      <c r="E25" s="163"/>
      <c r="F25" s="17"/>
      <c r="G25" s="17"/>
      <c r="H25" s="17"/>
    </row>
    <row r="26" spans="1:8" ht="28.5" customHeight="1">
      <c r="A26" s="141">
        <v>20</v>
      </c>
      <c r="B26" s="5" t="s">
        <v>445</v>
      </c>
      <c r="C26" s="147" t="s">
        <v>469</v>
      </c>
      <c r="D26" s="147"/>
      <c r="E26" s="163"/>
      <c r="F26" s="17"/>
      <c r="G26" s="17"/>
      <c r="H26" s="17"/>
    </row>
    <row r="27" spans="1:8" ht="28.5" customHeight="1">
      <c r="A27" s="141">
        <v>21</v>
      </c>
      <c r="B27" s="5" t="s">
        <v>454</v>
      </c>
      <c r="C27" s="147" t="s">
        <v>471</v>
      </c>
      <c r="D27" s="147"/>
      <c r="E27" s="163"/>
      <c r="F27" s="17"/>
      <c r="G27" s="17"/>
      <c r="H27" s="17"/>
    </row>
    <row r="28" spans="1:8" ht="28.5" customHeight="1">
      <c r="A28" s="141">
        <v>22</v>
      </c>
      <c r="B28" s="5" t="s">
        <v>455</v>
      </c>
      <c r="C28" s="147" t="s">
        <v>473</v>
      </c>
      <c r="D28" s="147"/>
      <c r="E28" s="163"/>
      <c r="F28" s="17"/>
      <c r="G28" s="17"/>
      <c r="H28" s="17"/>
    </row>
    <row r="29" spans="1:8" ht="28.5" customHeight="1">
      <c r="A29" s="141">
        <v>23</v>
      </c>
      <c r="B29" s="5" t="s">
        <v>428</v>
      </c>
      <c r="C29" s="118" t="s">
        <v>474</v>
      </c>
      <c r="D29" s="118"/>
      <c r="E29" s="163"/>
      <c r="F29" s="17"/>
      <c r="G29" s="17"/>
      <c r="H29" s="17"/>
    </row>
    <row r="30" spans="1:8" ht="28.5" customHeight="1">
      <c r="A30" s="17"/>
      <c r="B30" s="118" t="s">
        <v>68</v>
      </c>
      <c r="C30" s="17"/>
      <c r="D30" s="17"/>
      <c r="E30" s="14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</sheetData>
  <sheetProtection/>
  <mergeCells count="3">
    <mergeCell ref="A4:B4"/>
    <mergeCell ref="A2:G2"/>
    <mergeCell ref="A1:G1"/>
  </mergeCells>
  <printOptions/>
  <pageMargins left="0.75" right="0.75" top="0.92" bottom="1" header="0.5" footer="0.5"/>
  <pageSetup horizontalDpi="180" verticalDpi="180" orientation="portrait" paperSize="9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6.8515625" style="17" bestFit="1" customWidth="1"/>
    <col min="2" max="2" width="33.00390625" style="17" customWidth="1"/>
    <col min="3" max="3" width="26.28125" style="17" customWidth="1"/>
    <col min="4" max="4" width="10.28125" style="17" bestFit="1" customWidth="1"/>
    <col min="5" max="5" width="27.7109375" style="17" bestFit="1" customWidth="1"/>
    <col min="6" max="6" width="14.421875" style="17" customWidth="1"/>
    <col min="7" max="16384" width="9.140625" style="17" customWidth="1"/>
  </cols>
  <sheetData>
    <row r="1" spans="1:6" ht="18.75">
      <c r="A1" s="234" t="s">
        <v>61</v>
      </c>
      <c r="B1" s="234"/>
      <c r="C1" s="234"/>
      <c r="D1" s="234"/>
      <c r="E1" s="234"/>
      <c r="F1" s="234"/>
    </row>
    <row r="2" spans="1:6" ht="15.75">
      <c r="A2" s="235" t="s">
        <v>420</v>
      </c>
      <c r="B2" s="235"/>
      <c r="C2" s="235"/>
      <c r="D2" s="235"/>
      <c r="E2" s="235"/>
      <c r="F2" s="235"/>
    </row>
    <row r="3" spans="1:6" ht="18.75">
      <c r="A3" s="236" t="s">
        <v>54</v>
      </c>
      <c r="B3" s="236"/>
      <c r="C3" s="172"/>
      <c r="D3" s="169"/>
      <c r="E3" s="173" t="s">
        <v>62</v>
      </c>
      <c r="F3" s="168"/>
    </row>
    <row r="4" spans="1:6" ht="37.5">
      <c r="A4" s="144" t="s">
        <v>22</v>
      </c>
      <c r="B4" s="144" t="s">
        <v>57</v>
      </c>
      <c r="C4" s="144" t="s">
        <v>319</v>
      </c>
      <c r="D4" s="144" t="s">
        <v>58</v>
      </c>
      <c r="E4" s="144" t="s">
        <v>63</v>
      </c>
      <c r="F4" s="144" t="s">
        <v>64</v>
      </c>
    </row>
    <row r="5" spans="1:6" ht="41.25" customHeight="1">
      <c r="A5" s="3">
        <v>1</v>
      </c>
      <c r="B5" s="5" t="s">
        <v>254</v>
      </c>
      <c r="C5" s="5" t="s">
        <v>321</v>
      </c>
      <c r="D5" s="19" t="s">
        <v>255</v>
      </c>
      <c r="E5" s="20" t="s">
        <v>282</v>
      </c>
      <c r="F5" s="21" t="e">
        <f>'February 2013'!#REF!</f>
        <v>#REF!</v>
      </c>
    </row>
    <row r="6" spans="1:6" ht="41.25" customHeight="1">
      <c r="A6" s="3">
        <v>2</v>
      </c>
      <c r="B6" s="5" t="s">
        <v>35</v>
      </c>
      <c r="C6" s="5" t="s">
        <v>322</v>
      </c>
      <c r="D6" s="19" t="s">
        <v>411</v>
      </c>
      <c r="E6" s="20" t="s">
        <v>66</v>
      </c>
      <c r="F6" s="21">
        <f>'February 2013'!P6</f>
        <v>750</v>
      </c>
    </row>
    <row r="7" spans="1:6" ht="41.25" customHeight="1">
      <c r="A7" s="3">
        <v>3</v>
      </c>
      <c r="B7" s="5" t="s">
        <v>313</v>
      </c>
      <c r="C7" s="5" t="s">
        <v>326</v>
      </c>
      <c r="D7" s="19" t="s">
        <v>412</v>
      </c>
      <c r="E7" s="20" t="s">
        <v>314</v>
      </c>
      <c r="F7" s="21" t="e">
        <f>'February 2013'!#REF!</f>
        <v>#REF!</v>
      </c>
    </row>
    <row r="8" spans="1:6" ht="39" customHeight="1">
      <c r="A8" s="3">
        <v>4</v>
      </c>
      <c r="B8" s="5" t="s">
        <v>256</v>
      </c>
      <c r="C8" s="5" t="s">
        <v>323</v>
      </c>
      <c r="D8" s="19" t="s">
        <v>257</v>
      </c>
      <c r="E8" s="20" t="s">
        <v>283</v>
      </c>
      <c r="F8" s="21">
        <f>'February 2013'!P7</f>
        <v>1000</v>
      </c>
    </row>
    <row r="9" spans="1:6" ht="42" customHeight="1">
      <c r="A9" s="3">
        <v>5</v>
      </c>
      <c r="B9" s="5" t="s">
        <v>258</v>
      </c>
      <c r="C9" s="5" t="s">
        <v>321</v>
      </c>
      <c r="D9" s="19" t="s">
        <v>259</v>
      </c>
      <c r="E9" s="20" t="s">
        <v>284</v>
      </c>
      <c r="F9" s="21">
        <f>'February 2013'!P9</f>
        <v>750</v>
      </c>
    </row>
    <row r="10" spans="1:6" ht="42" customHeight="1">
      <c r="A10" s="3">
        <v>6</v>
      </c>
      <c r="B10" s="5" t="s">
        <v>260</v>
      </c>
      <c r="C10" s="5" t="s">
        <v>322</v>
      </c>
      <c r="D10" s="19" t="s">
        <v>261</v>
      </c>
      <c r="E10" s="20" t="s">
        <v>285</v>
      </c>
      <c r="F10" s="21" t="e">
        <f>'February 2013'!#REF!</f>
        <v>#REF!</v>
      </c>
    </row>
    <row r="11" spans="1:6" ht="42" customHeight="1">
      <c r="A11" s="3">
        <v>7</v>
      </c>
      <c r="B11" s="5" t="s">
        <v>32</v>
      </c>
      <c r="C11" s="5" t="s">
        <v>321</v>
      </c>
      <c r="D11" s="19" t="s">
        <v>31</v>
      </c>
      <c r="E11" s="20" t="s">
        <v>65</v>
      </c>
      <c r="F11" s="21">
        <f>'February 2013'!P13</f>
        <v>750</v>
      </c>
    </row>
    <row r="12" spans="1:6" ht="42" customHeight="1">
      <c r="A12" s="3">
        <v>8</v>
      </c>
      <c r="B12" s="5" t="s">
        <v>263</v>
      </c>
      <c r="C12" s="5" t="s">
        <v>321</v>
      </c>
      <c r="D12" s="19" t="s">
        <v>264</v>
      </c>
      <c r="E12" s="20" t="s">
        <v>286</v>
      </c>
      <c r="F12" s="21">
        <f>'February 2013'!P14</f>
        <v>750</v>
      </c>
    </row>
    <row r="13" spans="1:6" ht="42" customHeight="1">
      <c r="A13" s="3">
        <v>9</v>
      </c>
      <c r="B13" s="5" t="s">
        <v>265</v>
      </c>
      <c r="C13" s="5" t="s">
        <v>323</v>
      </c>
      <c r="D13" s="19" t="s">
        <v>266</v>
      </c>
      <c r="E13" s="20" t="s">
        <v>287</v>
      </c>
      <c r="F13" s="21">
        <f>'February 2013'!P15</f>
        <v>750</v>
      </c>
    </row>
    <row r="14" spans="1:6" ht="42" customHeight="1">
      <c r="A14" s="3">
        <v>10</v>
      </c>
      <c r="B14" s="5" t="s">
        <v>268</v>
      </c>
      <c r="C14" s="5" t="s">
        <v>328</v>
      </c>
      <c r="D14" s="19" t="s">
        <v>269</v>
      </c>
      <c r="E14" s="20" t="s">
        <v>288</v>
      </c>
      <c r="F14" s="21">
        <f>'February 2013'!P24</f>
        <v>600</v>
      </c>
    </row>
    <row r="15" spans="1:6" ht="42" customHeight="1">
      <c r="A15" s="3">
        <v>11</v>
      </c>
      <c r="B15" s="5" t="s">
        <v>270</v>
      </c>
      <c r="C15" s="5" t="s">
        <v>327</v>
      </c>
      <c r="D15" s="19" t="s">
        <v>271</v>
      </c>
      <c r="E15" s="20" t="s">
        <v>289</v>
      </c>
      <c r="F15" s="21">
        <f>'February 2013'!P27</f>
        <v>600</v>
      </c>
    </row>
    <row r="16" spans="1:6" ht="42" customHeight="1">
      <c r="A16" s="3">
        <v>12</v>
      </c>
      <c r="B16" s="5" t="s">
        <v>272</v>
      </c>
      <c r="C16" s="5" t="s">
        <v>327</v>
      </c>
      <c r="D16" s="19" t="s">
        <v>273</v>
      </c>
      <c r="E16" s="20" t="s">
        <v>290</v>
      </c>
      <c r="F16" s="21">
        <f>'February 2013'!P28</f>
        <v>600</v>
      </c>
    </row>
    <row r="17" spans="1:6" ht="42" customHeight="1">
      <c r="A17" s="3">
        <v>13</v>
      </c>
      <c r="B17" s="5" t="s">
        <v>274</v>
      </c>
      <c r="C17" s="5" t="s">
        <v>328</v>
      </c>
      <c r="D17" s="19" t="s">
        <v>275</v>
      </c>
      <c r="E17" s="20" t="s">
        <v>291</v>
      </c>
      <c r="F17" s="21">
        <f>'February 2013'!P29</f>
        <v>600</v>
      </c>
    </row>
    <row r="18" spans="1:6" ht="42" customHeight="1">
      <c r="A18" s="3">
        <v>14</v>
      </c>
      <c r="B18" s="5" t="s">
        <v>276</v>
      </c>
      <c r="C18" s="5" t="s">
        <v>328</v>
      </c>
      <c r="D18" s="19" t="s">
        <v>277</v>
      </c>
      <c r="E18" s="20" t="s">
        <v>292</v>
      </c>
      <c r="F18" s="21">
        <f>'February 2013'!P30</f>
        <v>600</v>
      </c>
    </row>
    <row r="19" spans="1:6" ht="46.5" customHeight="1">
      <c r="A19" s="3">
        <v>15</v>
      </c>
      <c r="B19" s="5" t="s">
        <v>278</v>
      </c>
      <c r="C19" s="5" t="s">
        <v>322</v>
      </c>
      <c r="D19" s="19" t="s">
        <v>279</v>
      </c>
      <c r="E19" s="20" t="s">
        <v>293</v>
      </c>
      <c r="F19" s="21">
        <f>'February 2013'!P31</f>
        <v>200</v>
      </c>
    </row>
    <row r="20" spans="1:6" ht="46.5" customHeight="1">
      <c r="A20" s="3">
        <v>16</v>
      </c>
      <c r="B20" s="5" t="s">
        <v>37</v>
      </c>
      <c r="C20" s="5" t="s">
        <v>329</v>
      </c>
      <c r="D20" s="19" t="s">
        <v>36</v>
      </c>
      <c r="E20" s="20" t="s">
        <v>67</v>
      </c>
      <c r="F20" s="21">
        <f>'February 2013'!P35</f>
        <v>600</v>
      </c>
    </row>
    <row r="21" spans="1:6" ht="12.75" customHeight="1">
      <c r="A21" s="238"/>
      <c r="B21" s="238"/>
      <c r="C21" s="238"/>
      <c r="D21" s="238"/>
      <c r="E21" s="238"/>
      <c r="F21" s="237" t="e">
        <f>SUM(F5:F20)</f>
        <v>#REF!</v>
      </c>
    </row>
    <row r="22" spans="1:6" ht="20.25" customHeight="1">
      <c r="A22" s="238"/>
      <c r="B22" s="238"/>
      <c r="C22" s="238"/>
      <c r="D22" s="238"/>
      <c r="E22" s="238"/>
      <c r="F22" s="237"/>
    </row>
    <row r="23" spans="2:6" ht="15.75">
      <c r="B23" s="233" t="s">
        <v>315</v>
      </c>
      <c r="C23" s="233"/>
      <c r="D23" s="233"/>
      <c r="E23" s="233"/>
      <c r="F23" s="233"/>
    </row>
  </sheetData>
  <sheetProtection/>
  <mergeCells count="6">
    <mergeCell ref="B23:F23"/>
    <mergeCell ref="A1:F1"/>
    <mergeCell ref="A2:F2"/>
    <mergeCell ref="A3:B3"/>
    <mergeCell ref="F21:F22"/>
    <mergeCell ref="A21:E22"/>
  </mergeCells>
  <printOptions/>
  <pageMargins left="0.75" right="0.75" top="1.17" bottom="1" header="0.5" footer="0.5"/>
  <pageSetup horizontalDpi="180" verticalDpi="18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8">
      <selection activeCell="D38" sqref="D38"/>
    </sheetView>
  </sheetViews>
  <sheetFormatPr defaultColWidth="9.140625" defaultRowHeight="12.75"/>
  <cols>
    <col min="1" max="1" width="12.8515625" style="0" customWidth="1"/>
    <col min="2" max="2" width="22.8515625" style="0" customWidth="1"/>
    <col min="3" max="3" width="5.421875" style="0" customWidth="1"/>
    <col min="4" max="4" width="22.421875" style="0" customWidth="1"/>
    <col min="5" max="8" width="4.7109375" style="0" customWidth="1"/>
    <col min="9" max="9" width="9.140625" style="0" customWidth="1"/>
  </cols>
  <sheetData>
    <row r="1" spans="1:8" ht="23.25">
      <c r="A1" s="242" t="s">
        <v>231</v>
      </c>
      <c r="B1" s="242"/>
      <c r="C1" s="242"/>
      <c r="D1" s="242"/>
      <c r="E1" s="242"/>
      <c r="F1" s="242"/>
      <c r="G1" s="242"/>
      <c r="H1" s="242"/>
    </row>
    <row r="2" spans="1:8" ht="15">
      <c r="A2" s="241" t="s">
        <v>232</v>
      </c>
      <c r="B2" s="241"/>
      <c r="C2" s="241"/>
      <c r="D2" s="241"/>
      <c r="E2" s="241"/>
      <c r="F2" s="241"/>
      <c r="G2" s="241"/>
      <c r="H2" s="241"/>
    </row>
    <row r="4" spans="1:8" ht="18">
      <c r="A4" s="114" t="s">
        <v>233</v>
      </c>
      <c r="B4" s="115" t="s">
        <v>18</v>
      </c>
      <c r="C4" s="114"/>
      <c r="D4" s="114" t="s">
        <v>234</v>
      </c>
      <c r="E4" s="116">
        <v>0</v>
      </c>
      <c r="F4" s="116">
        <v>2</v>
      </c>
      <c r="G4" s="116">
        <v>0</v>
      </c>
      <c r="H4" s="116">
        <v>2</v>
      </c>
    </row>
    <row r="5" spans="1:8" ht="14.25">
      <c r="A5" s="117"/>
      <c r="B5" s="117"/>
      <c r="C5" s="117"/>
      <c r="D5" s="117"/>
      <c r="E5" s="117"/>
      <c r="F5" s="117"/>
      <c r="G5" s="117"/>
      <c r="H5" s="117"/>
    </row>
    <row r="6" spans="1:8" ht="15">
      <c r="A6" s="117" t="s">
        <v>245</v>
      </c>
      <c r="B6" s="117"/>
      <c r="C6" s="117"/>
      <c r="D6" s="117"/>
      <c r="E6" s="117"/>
      <c r="F6" s="117"/>
      <c r="G6" s="117"/>
      <c r="H6" s="117"/>
    </row>
    <row r="7" spans="1:8" ht="14.25">
      <c r="A7" s="117"/>
      <c r="B7" s="117" t="s">
        <v>235</v>
      </c>
      <c r="C7" s="117"/>
      <c r="D7" s="117"/>
      <c r="E7" s="117"/>
      <c r="F7" s="117"/>
      <c r="G7" s="117"/>
      <c r="H7" s="117"/>
    </row>
    <row r="8" spans="1:8" ht="14.25">
      <c r="A8" s="117" t="s">
        <v>236</v>
      </c>
      <c r="B8" s="117"/>
      <c r="C8" s="117"/>
      <c r="D8" s="117"/>
      <c r="E8" s="117"/>
      <c r="F8" s="117"/>
      <c r="G8" s="117"/>
      <c r="H8" s="117"/>
    </row>
    <row r="9" spans="1:8" ht="14.25">
      <c r="A9" s="117" t="s">
        <v>237</v>
      </c>
      <c r="B9" s="117"/>
      <c r="C9" s="117"/>
      <c r="D9" s="117"/>
      <c r="E9" s="117"/>
      <c r="F9" s="117"/>
      <c r="G9" s="117"/>
      <c r="H9" s="117"/>
    </row>
    <row r="10" spans="1:8" ht="15">
      <c r="A10" s="117" t="s">
        <v>246</v>
      </c>
      <c r="B10" s="117"/>
      <c r="C10" s="117"/>
      <c r="D10" s="117"/>
      <c r="E10" s="117"/>
      <c r="F10" s="117"/>
      <c r="G10" s="117"/>
      <c r="H10" s="117"/>
    </row>
    <row r="11" spans="1:8" ht="15">
      <c r="A11" s="48" t="s">
        <v>238</v>
      </c>
      <c r="B11" s="117"/>
      <c r="C11" s="117"/>
      <c r="D11" s="117"/>
      <c r="E11" s="117"/>
      <c r="F11" s="117"/>
      <c r="G11" s="117"/>
      <c r="H11" s="117"/>
    </row>
    <row r="12" spans="1:8" ht="14.25">
      <c r="A12" s="117"/>
      <c r="B12" s="117"/>
      <c r="C12" s="117"/>
      <c r="D12" s="117"/>
      <c r="E12" s="117"/>
      <c r="F12" s="117"/>
      <c r="G12" s="117"/>
      <c r="H12" s="117"/>
    </row>
    <row r="13" spans="1:8" ht="15" customHeight="1">
      <c r="A13" s="239" t="s">
        <v>248</v>
      </c>
      <c r="B13" s="239"/>
      <c r="C13" s="239"/>
      <c r="D13" s="239"/>
      <c r="E13" s="239"/>
      <c r="F13" s="239"/>
      <c r="G13" s="239"/>
      <c r="H13" s="239"/>
    </row>
    <row r="14" spans="1:9" ht="22.5" customHeight="1">
      <c r="A14" s="135" t="s">
        <v>121</v>
      </c>
      <c r="B14" s="136">
        <f>'February 2013'!X40</f>
        <v>964106</v>
      </c>
      <c r="C14" s="240" t="str">
        <f>'February 2013'!C43</f>
        <v>Rupees: Nine  lakhs sixty four thousand one hundred  and six only</v>
      </c>
      <c r="D14" s="240"/>
      <c r="E14" s="240"/>
      <c r="F14" s="240"/>
      <c r="G14" s="240"/>
      <c r="H14" s="240"/>
      <c r="I14" s="240"/>
    </row>
    <row r="15" spans="1:8" ht="14.25">
      <c r="A15" s="117" t="s">
        <v>250</v>
      </c>
      <c r="B15" s="117"/>
      <c r="C15" s="117"/>
      <c r="D15" s="117"/>
      <c r="E15" s="117"/>
      <c r="F15" s="117"/>
      <c r="G15" s="117"/>
      <c r="H15" s="117"/>
    </row>
    <row r="16" spans="1:8" ht="14.25">
      <c r="A16" s="117"/>
      <c r="B16" s="117"/>
      <c r="C16" s="117"/>
      <c r="D16" s="117"/>
      <c r="E16" s="117"/>
      <c r="F16" s="117"/>
      <c r="G16" s="117"/>
      <c r="H16" s="117"/>
    </row>
    <row r="17" spans="1:8" ht="14.25">
      <c r="A17" s="117" t="s">
        <v>239</v>
      </c>
      <c r="B17" s="117"/>
      <c r="C17" s="117"/>
      <c r="D17" s="117" t="s">
        <v>240</v>
      </c>
      <c r="E17" s="117"/>
      <c r="F17" s="117"/>
      <c r="G17" s="117"/>
      <c r="H17" s="117"/>
    </row>
    <row r="18" spans="1:8" ht="14.25">
      <c r="A18" s="117"/>
      <c r="B18" s="117"/>
      <c r="C18" s="117"/>
      <c r="D18" s="117"/>
      <c r="E18" s="117"/>
      <c r="F18" s="117"/>
      <c r="G18" s="117"/>
      <c r="H18" s="117"/>
    </row>
    <row r="19" spans="1:8" ht="15">
      <c r="A19" s="117" t="s">
        <v>247</v>
      </c>
      <c r="B19" s="117"/>
      <c r="C19" s="117"/>
      <c r="D19" s="117" t="s">
        <v>247</v>
      </c>
      <c r="E19" s="117"/>
      <c r="F19" s="117"/>
      <c r="G19" s="117"/>
      <c r="H19" s="117"/>
    </row>
    <row r="20" spans="1:8" ht="14.25">
      <c r="A20" s="117"/>
      <c r="B20" s="117"/>
      <c r="C20" s="117"/>
      <c r="D20" s="117"/>
      <c r="E20" s="117"/>
      <c r="F20" s="117"/>
      <c r="G20" s="117"/>
      <c r="H20" s="117"/>
    </row>
    <row r="21" spans="1:8" ht="14.25">
      <c r="A21" s="117" t="s">
        <v>241</v>
      </c>
      <c r="B21" s="117"/>
      <c r="C21" s="117"/>
      <c r="D21" s="117"/>
      <c r="E21" s="117"/>
      <c r="F21" s="117"/>
      <c r="G21" s="117"/>
      <c r="H21" s="117"/>
    </row>
    <row r="22" spans="1:8" ht="14.25">
      <c r="A22" s="117"/>
      <c r="B22" s="117"/>
      <c r="C22" s="117"/>
      <c r="D22" s="117"/>
      <c r="E22" s="117"/>
      <c r="F22" s="117"/>
      <c r="G22" s="117"/>
      <c r="H22" s="117"/>
    </row>
    <row r="23" spans="1:8" ht="14.25">
      <c r="A23" s="117"/>
      <c r="B23" s="117"/>
      <c r="C23" s="117"/>
      <c r="D23" s="117"/>
      <c r="E23" s="117"/>
      <c r="F23" s="117"/>
      <c r="G23" s="117"/>
      <c r="H23" s="117"/>
    </row>
    <row r="24" spans="1:8" ht="14.25">
      <c r="A24" s="117"/>
      <c r="B24" s="117"/>
      <c r="C24" s="117"/>
      <c r="D24" s="117"/>
      <c r="E24" s="117"/>
      <c r="F24" s="117"/>
      <c r="G24" s="117"/>
      <c r="H24" s="117"/>
    </row>
    <row r="25" spans="1:8" ht="14.25">
      <c r="A25" s="117" t="s">
        <v>242</v>
      </c>
      <c r="B25" s="117"/>
      <c r="C25" s="117"/>
      <c r="D25" s="117" t="s">
        <v>243</v>
      </c>
      <c r="E25" s="117"/>
      <c r="F25" s="117"/>
      <c r="G25" s="117"/>
      <c r="H25" s="117"/>
    </row>
    <row r="26" spans="1:8" ht="14.25">
      <c r="A26" s="117"/>
      <c r="B26" s="117"/>
      <c r="C26" s="117"/>
      <c r="D26" s="117" t="s">
        <v>244</v>
      </c>
      <c r="E26" s="117"/>
      <c r="F26" s="117"/>
      <c r="G26" s="117"/>
      <c r="H26" s="117"/>
    </row>
    <row r="27" spans="1:8" ht="14.25">
      <c r="A27" s="117"/>
      <c r="B27" s="117"/>
      <c r="C27" s="117"/>
      <c r="D27" s="117"/>
      <c r="E27" s="117"/>
      <c r="F27" s="117"/>
      <c r="G27" s="117"/>
      <c r="H27" s="117"/>
    </row>
    <row r="28" spans="1:8" ht="14.25">
      <c r="A28" s="117"/>
      <c r="B28" s="117"/>
      <c r="C28" s="117"/>
      <c r="D28" s="117"/>
      <c r="E28" s="117"/>
      <c r="F28" s="117"/>
      <c r="G28" s="117"/>
      <c r="H28" s="117"/>
    </row>
    <row r="29" spans="1:8" ht="14.25">
      <c r="A29" s="117"/>
      <c r="B29" s="117"/>
      <c r="C29" s="117"/>
      <c r="D29" s="117"/>
      <c r="E29" s="117"/>
      <c r="F29" s="117"/>
      <c r="G29" s="117"/>
      <c r="H29" s="117"/>
    </row>
    <row r="30" spans="1:8" ht="23.25">
      <c r="A30" s="242" t="s">
        <v>231</v>
      </c>
      <c r="B30" s="242"/>
      <c r="C30" s="242"/>
      <c r="D30" s="242"/>
      <c r="E30" s="242"/>
      <c r="F30" s="242"/>
      <c r="G30" s="242"/>
      <c r="H30" s="242"/>
    </row>
    <row r="31" spans="1:8" ht="15" customHeight="1">
      <c r="A31" s="241" t="s">
        <v>232</v>
      </c>
      <c r="B31" s="241"/>
      <c r="C31" s="241"/>
      <c r="D31" s="241"/>
      <c r="E31" s="241"/>
      <c r="F31" s="241"/>
      <c r="G31" s="241"/>
      <c r="H31" s="241"/>
    </row>
    <row r="33" spans="1:8" ht="18">
      <c r="A33" s="114" t="s">
        <v>233</v>
      </c>
      <c r="B33" s="115" t="s">
        <v>18</v>
      </c>
      <c r="C33" s="114"/>
      <c r="D33" s="114" t="s">
        <v>234</v>
      </c>
      <c r="E33" s="116">
        <v>0</v>
      </c>
      <c r="F33" s="116">
        <v>2</v>
      </c>
      <c r="G33" s="116">
        <v>0</v>
      </c>
      <c r="H33" s="116">
        <v>2</v>
      </c>
    </row>
    <row r="34" spans="1:8" ht="14.25">
      <c r="A34" s="117"/>
      <c r="B34" s="117"/>
      <c r="C34" s="117"/>
      <c r="D34" s="117"/>
      <c r="E34" s="117"/>
      <c r="F34" s="117"/>
      <c r="G34" s="117"/>
      <c r="H34" s="117"/>
    </row>
    <row r="35" spans="1:8" ht="15">
      <c r="A35" s="117" t="s">
        <v>245</v>
      </c>
      <c r="B35" s="117"/>
      <c r="C35" s="117"/>
      <c r="D35" s="117"/>
      <c r="E35" s="117"/>
      <c r="F35" s="117"/>
      <c r="G35" s="117"/>
      <c r="H35" s="117"/>
    </row>
    <row r="36" spans="1:8" ht="14.25">
      <c r="A36" s="117"/>
      <c r="B36" s="117" t="s">
        <v>235</v>
      </c>
      <c r="C36" s="117"/>
      <c r="D36" s="117"/>
      <c r="E36" s="117"/>
      <c r="F36" s="117"/>
      <c r="G36" s="117"/>
      <c r="H36" s="117"/>
    </row>
    <row r="37" spans="1:8" ht="14.25">
      <c r="A37" s="117" t="s">
        <v>236</v>
      </c>
      <c r="B37" s="117"/>
      <c r="C37" s="117"/>
      <c r="D37" s="117"/>
      <c r="E37" s="117"/>
      <c r="F37" s="117"/>
      <c r="G37" s="117"/>
      <c r="H37" s="117"/>
    </row>
    <row r="38" spans="1:8" ht="14.25">
      <c r="A38" s="117" t="s">
        <v>237</v>
      </c>
      <c r="B38" s="117"/>
      <c r="C38" s="117"/>
      <c r="D38" s="117"/>
      <c r="E38" s="117"/>
      <c r="F38" s="117"/>
      <c r="G38" s="117"/>
      <c r="H38" s="117"/>
    </row>
    <row r="39" spans="1:8" ht="15">
      <c r="A39" s="117" t="s">
        <v>246</v>
      </c>
      <c r="B39" s="117"/>
      <c r="C39" s="117"/>
      <c r="D39" s="117"/>
      <c r="E39" s="117"/>
      <c r="F39" s="117"/>
      <c r="G39" s="117"/>
      <c r="H39" s="117"/>
    </row>
    <row r="40" spans="1:8" ht="15">
      <c r="A40" s="48" t="s">
        <v>238</v>
      </c>
      <c r="B40" s="117"/>
      <c r="C40" s="117"/>
      <c r="D40" s="117"/>
      <c r="E40" s="117"/>
      <c r="F40" s="117"/>
      <c r="G40" s="117"/>
      <c r="H40" s="117"/>
    </row>
    <row r="41" spans="1:8" ht="14.25">
      <c r="A41" s="239" t="s">
        <v>248</v>
      </c>
      <c r="B41" s="239"/>
      <c r="C41" s="239"/>
      <c r="D41" s="239"/>
      <c r="E41" s="239"/>
      <c r="F41" s="239"/>
      <c r="G41" s="239"/>
      <c r="H41" s="239"/>
    </row>
    <row r="42" spans="1:9" ht="21.75" customHeight="1">
      <c r="A42" s="135" t="s">
        <v>121</v>
      </c>
      <c r="B42" s="136">
        <f>'February 2013'!X40</f>
        <v>964106</v>
      </c>
      <c r="C42" s="240" t="str">
        <f>'February 2013'!C43</f>
        <v>Rupees: Nine  lakhs sixty four thousand one hundred  and six only</v>
      </c>
      <c r="D42" s="240"/>
      <c r="E42" s="240"/>
      <c r="F42" s="240"/>
      <c r="G42" s="240"/>
      <c r="H42" s="240"/>
      <c r="I42" s="240"/>
    </row>
    <row r="43" spans="1:8" ht="14.25">
      <c r="A43" s="117" t="s">
        <v>249</v>
      </c>
      <c r="B43" s="117"/>
      <c r="C43" s="117"/>
      <c r="D43" s="117"/>
      <c r="E43" s="117"/>
      <c r="F43" s="117"/>
      <c r="G43" s="117"/>
      <c r="H43" s="117"/>
    </row>
    <row r="44" spans="1:8" ht="14.25">
      <c r="A44" s="117"/>
      <c r="B44" s="117"/>
      <c r="C44" s="117"/>
      <c r="D44" s="117"/>
      <c r="E44" s="117"/>
      <c r="F44" s="117"/>
      <c r="G44" s="117"/>
      <c r="H44" s="117"/>
    </row>
    <row r="45" spans="1:8" ht="14.25">
      <c r="A45" s="117" t="s">
        <v>239</v>
      </c>
      <c r="B45" s="117"/>
      <c r="C45" s="117"/>
      <c r="D45" s="117" t="s">
        <v>240</v>
      </c>
      <c r="E45" s="117"/>
      <c r="F45" s="117"/>
      <c r="G45" s="117"/>
      <c r="H45" s="117"/>
    </row>
    <row r="46" spans="1:8" ht="14.25">
      <c r="A46" s="117"/>
      <c r="B46" s="117"/>
      <c r="C46" s="117"/>
      <c r="D46" s="117"/>
      <c r="E46" s="117"/>
      <c r="F46" s="117"/>
      <c r="G46" s="117"/>
      <c r="H46" s="117"/>
    </row>
    <row r="47" spans="1:8" ht="15">
      <c r="A47" s="117" t="s">
        <v>247</v>
      </c>
      <c r="B47" s="117"/>
      <c r="C47" s="117"/>
      <c r="D47" s="117" t="s">
        <v>247</v>
      </c>
      <c r="E47" s="117"/>
      <c r="F47" s="117"/>
      <c r="G47" s="117"/>
      <c r="H47" s="117"/>
    </row>
    <row r="48" spans="1:8" ht="14.25">
      <c r="A48" s="117"/>
      <c r="B48" s="117"/>
      <c r="C48" s="117"/>
      <c r="D48" s="117"/>
      <c r="E48" s="117"/>
      <c r="F48" s="117"/>
      <c r="G48" s="117"/>
      <c r="H48" s="117"/>
    </row>
    <row r="49" spans="1:8" ht="14.25">
      <c r="A49" s="117" t="s">
        <v>241</v>
      </c>
      <c r="B49" s="117"/>
      <c r="C49" s="117"/>
      <c r="D49" s="117"/>
      <c r="E49" s="117"/>
      <c r="F49" s="117"/>
      <c r="G49" s="117"/>
      <c r="H49" s="117"/>
    </row>
    <row r="50" spans="1:8" ht="14.25">
      <c r="A50" s="117"/>
      <c r="B50" s="117"/>
      <c r="C50" s="117"/>
      <c r="D50" s="117"/>
      <c r="E50" s="117"/>
      <c r="F50" s="117"/>
      <c r="G50" s="117"/>
      <c r="H50" s="117"/>
    </row>
    <row r="51" spans="1:8" ht="14.25">
      <c r="A51" s="117"/>
      <c r="B51" s="117"/>
      <c r="C51" s="117"/>
      <c r="D51" s="117"/>
      <c r="E51" s="117"/>
      <c r="F51" s="117"/>
      <c r="G51" s="117"/>
      <c r="H51" s="117"/>
    </row>
    <row r="52" spans="1:8" ht="14.25">
      <c r="A52" s="117"/>
      <c r="B52" s="117"/>
      <c r="C52" s="117"/>
      <c r="D52" s="117"/>
      <c r="E52" s="117"/>
      <c r="F52" s="117"/>
      <c r="G52" s="117"/>
      <c r="H52" s="117"/>
    </row>
    <row r="53" spans="1:8" ht="14.25">
      <c r="A53" s="117" t="s">
        <v>242</v>
      </c>
      <c r="B53" s="117"/>
      <c r="C53" s="117"/>
      <c r="D53" s="117" t="s">
        <v>243</v>
      </c>
      <c r="E53" s="117"/>
      <c r="F53" s="117"/>
      <c r="G53" s="117"/>
      <c r="H53" s="117"/>
    </row>
    <row r="54" spans="1:8" ht="14.25">
      <c r="A54" s="117"/>
      <c r="B54" s="117"/>
      <c r="C54" s="117"/>
      <c r="D54" s="117" t="s">
        <v>244</v>
      </c>
      <c r="E54" s="117"/>
      <c r="F54" s="117"/>
      <c r="G54" s="117"/>
      <c r="H54" s="117"/>
    </row>
    <row r="55" spans="1:8" ht="14.25">
      <c r="A55" s="117"/>
      <c r="B55" s="117"/>
      <c r="C55" s="117"/>
      <c r="D55" s="117"/>
      <c r="E55" s="117"/>
      <c r="F55" s="117"/>
      <c r="G55" s="117"/>
      <c r="H55" s="117"/>
    </row>
    <row r="56" spans="1:8" ht="14.25">
      <c r="A56" s="117"/>
      <c r="B56" s="117"/>
      <c r="C56" s="117"/>
      <c r="D56" s="117"/>
      <c r="E56" s="117"/>
      <c r="F56" s="117"/>
      <c r="G56" s="117"/>
      <c r="H56" s="117"/>
    </row>
  </sheetData>
  <sheetProtection/>
  <mergeCells count="8">
    <mergeCell ref="A41:H41"/>
    <mergeCell ref="C42:I42"/>
    <mergeCell ref="A31:H31"/>
    <mergeCell ref="A1:H1"/>
    <mergeCell ref="A2:H2"/>
    <mergeCell ref="A13:H13"/>
    <mergeCell ref="A30:H30"/>
    <mergeCell ref="C14:I14"/>
  </mergeCells>
  <printOptions/>
  <pageMargins left="0.89" right="0.34" top="0.43" bottom="0.37" header="0.3" footer="0.33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13">
      <selection activeCell="Q22" sqref="Q22"/>
    </sheetView>
  </sheetViews>
  <sheetFormatPr defaultColWidth="9.140625" defaultRowHeight="12.75"/>
  <cols>
    <col min="1" max="1" width="15.421875" style="0" customWidth="1"/>
    <col min="2" max="2" width="6.28125" style="0" customWidth="1"/>
    <col min="3" max="3" width="5.7109375" style="0" customWidth="1"/>
    <col min="4" max="5" width="6.28125" style="0" customWidth="1"/>
    <col min="6" max="6" width="6.57421875" style="0" customWidth="1"/>
    <col min="7" max="8" width="6.28125" style="0" customWidth="1"/>
    <col min="9" max="9" width="3.8515625" style="0" customWidth="1"/>
    <col min="10" max="11" width="6.28125" style="0" customWidth="1"/>
    <col min="12" max="12" width="8.8515625" style="0" customWidth="1"/>
    <col min="13" max="13" width="5.140625" style="0" customWidth="1"/>
    <col min="14" max="15" width="6.28125" style="0" customWidth="1"/>
  </cols>
  <sheetData>
    <row r="1" spans="1:15" ht="18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2.75">
      <c r="A3" s="246" t="s">
        <v>189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5" spans="1:15" ht="17.25" customHeight="1">
      <c r="A5" t="s">
        <v>190</v>
      </c>
      <c r="B5" s="3">
        <v>0</v>
      </c>
      <c r="C5" s="3">
        <v>2</v>
      </c>
      <c r="D5" s="3">
        <v>0</v>
      </c>
      <c r="E5" s="3">
        <v>2</v>
      </c>
      <c r="G5" s="93"/>
      <c r="H5" s="23"/>
      <c r="I5" s="23"/>
      <c r="J5" s="23"/>
      <c r="K5" s="23"/>
      <c r="L5" s="94" t="s">
        <v>191</v>
      </c>
      <c r="M5" s="23"/>
      <c r="N5" s="23"/>
      <c r="O5" s="95"/>
    </row>
    <row r="6" spans="7:15" ht="12.75">
      <c r="G6" s="96" t="s">
        <v>192</v>
      </c>
      <c r="H6" s="2"/>
      <c r="I6" s="2"/>
      <c r="J6" s="2"/>
      <c r="K6" s="2"/>
      <c r="L6" s="2"/>
      <c r="M6" s="2"/>
      <c r="N6" s="2"/>
      <c r="O6" s="97"/>
    </row>
    <row r="7" spans="1:15" ht="15.75" customHeight="1">
      <c r="A7" t="s">
        <v>193</v>
      </c>
      <c r="B7" s="98" t="s">
        <v>194</v>
      </c>
      <c r="C7" s="99"/>
      <c r="D7" s="99"/>
      <c r="E7" s="99"/>
      <c r="G7" s="96"/>
      <c r="H7" s="2"/>
      <c r="I7" s="93"/>
      <c r="J7" s="23"/>
      <c r="K7" s="23"/>
      <c r="L7" s="23"/>
      <c r="M7" s="23"/>
      <c r="N7" s="95"/>
      <c r="O7" s="97"/>
    </row>
    <row r="8" spans="7:15" ht="12.75">
      <c r="G8" s="96"/>
      <c r="H8" s="2"/>
      <c r="I8" s="96"/>
      <c r="J8" s="2"/>
      <c r="K8" s="2"/>
      <c r="L8" s="2"/>
      <c r="M8" s="2"/>
      <c r="N8" s="97"/>
      <c r="O8" s="97"/>
    </row>
    <row r="9" spans="1:15" ht="18.75" customHeight="1">
      <c r="A9" t="s">
        <v>195</v>
      </c>
      <c r="B9" s="247" t="s">
        <v>196</v>
      </c>
      <c r="C9" s="248"/>
      <c r="D9" s="248"/>
      <c r="E9" s="249"/>
      <c r="G9" s="100" t="s">
        <v>197</v>
      </c>
      <c r="H9" s="101"/>
      <c r="I9" s="100"/>
      <c r="J9" s="101"/>
      <c r="K9" s="101"/>
      <c r="L9" s="101"/>
      <c r="M9" s="101"/>
      <c r="N9" s="102"/>
      <c r="O9" s="102"/>
    </row>
    <row r="11" spans="1:15" ht="16.5" customHeight="1">
      <c r="A11" t="s">
        <v>198</v>
      </c>
      <c r="C11" s="103" t="s">
        <v>44</v>
      </c>
      <c r="D11" s="99"/>
      <c r="E11" s="99"/>
      <c r="G11" t="s">
        <v>199</v>
      </c>
      <c r="J11" s="103" t="s">
        <v>200</v>
      </c>
      <c r="K11" s="99"/>
      <c r="L11" s="99"/>
      <c r="M11" s="99"/>
      <c r="N11" s="99"/>
      <c r="O11" s="99"/>
    </row>
    <row r="13" spans="1:10" ht="16.5" customHeight="1">
      <c r="A13" t="s">
        <v>201</v>
      </c>
      <c r="C13" s="104"/>
      <c r="D13" s="25">
        <v>0</v>
      </c>
      <c r="E13" s="25">
        <v>8</v>
      </c>
      <c r="F13" s="25">
        <v>0</v>
      </c>
      <c r="G13" s="26">
        <v>5</v>
      </c>
      <c r="H13" t="s">
        <v>202</v>
      </c>
      <c r="J13" s="105" t="s">
        <v>114</v>
      </c>
    </row>
    <row r="15" spans="1:15" ht="17.25" customHeight="1">
      <c r="A15" t="s">
        <v>203</v>
      </c>
      <c r="B15" s="3">
        <v>2</v>
      </c>
      <c r="C15" s="3">
        <v>2</v>
      </c>
      <c r="D15" s="3">
        <v>0</v>
      </c>
      <c r="E15" s="3">
        <v>2</v>
      </c>
      <c r="F15" s="106"/>
      <c r="G15" s="3">
        <v>0</v>
      </c>
      <c r="H15" s="3">
        <v>2</v>
      </c>
      <c r="I15" s="106"/>
      <c r="J15" s="3">
        <v>1</v>
      </c>
      <c r="K15" s="3">
        <v>9</v>
      </c>
      <c r="L15" s="3">
        <v>1</v>
      </c>
      <c r="N15" s="17"/>
      <c r="O15" s="17"/>
    </row>
    <row r="16" spans="2:15" ht="12.75">
      <c r="B16" s="250" t="s">
        <v>204</v>
      </c>
      <c r="C16" s="250"/>
      <c r="D16" s="250"/>
      <c r="E16" s="250"/>
      <c r="G16" s="250" t="s">
        <v>205</v>
      </c>
      <c r="H16" s="250"/>
      <c r="J16" s="250" t="s">
        <v>206</v>
      </c>
      <c r="K16" s="250"/>
      <c r="L16" s="250"/>
      <c r="N16" s="250" t="s">
        <v>207</v>
      </c>
      <c r="O16" s="250"/>
    </row>
    <row r="18" spans="2:15" ht="16.5" customHeight="1">
      <c r="B18" s="104"/>
      <c r="C18" s="26">
        <v>0</v>
      </c>
      <c r="D18" s="24">
        <v>5</v>
      </c>
      <c r="E18" s="107"/>
      <c r="F18" s="106"/>
      <c r="G18" s="3">
        <v>0</v>
      </c>
      <c r="H18" s="3">
        <v>1</v>
      </c>
      <c r="I18" s="108"/>
      <c r="J18" s="109">
        <v>0</v>
      </c>
      <c r="L18" s="110"/>
      <c r="M18" s="111"/>
      <c r="N18" s="17"/>
      <c r="O18" s="17"/>
    </row>
    <row r="19" spans="2:15" ht="12.75">
      <c r="B19" s="250" t="s">
        <v>208</v>
      </c>
      <c r="C19" s="250"/>
      <c r="D19" s="250"/>
      <c r="E19" s="250"/>
      <c r="G19" s="250" t="s">
        <v>209</v>
      </c>
      <c r="H19" s="250"/>
      <c r="I19" s="250"/>
      <c r="J19" s="250"/>
      <c r="L19" s="250" t="s">
        <v>210</v>
      </c>
      <c r="M19" s="250"/>
      <c r="N19" s="250"/>
      <c r="O19" s="250"/>
    </row>
    <row r="21" spans="1:15" ht="12.75">
      <c r="A21" t="s">
        <v>211</v>
      </c>
      <c r="B21" s="254" t="s">
        <v>146</v>
      </c>
      <c r="E21" t="s">
        <v>212</v>
      </c>
      <c r="G21" s="256" t="s">
        <v>147</v>
      </c>
      <c r="H21" s="257"/>
      <c r="I21" t="s">
        <v>213</v>
      </c>
      <c r="L21" s="243">
        <v>2</v>
      </c>
      <c r="M21" s="243">
        <v>2</v>
      </c>
      <c r="N21" s="243">
        <v>0</v>
      </c>
      <c r="O21" s="243">
        <v>2</v>
      </c>
    </row>
    <row r="22" spans="1:15" ht="12.75">
      <c r="A22" t="s">
        <v>214</v>
      </c>
      <c r="B22" s="255"/>
      <c r="E22" t="s">
        <v>215</v>
      </c>
      <c r="G22" s="258"/>
      <c r="H22" s="259"/>
      <c r="I22" t="s">
        <v>216</v>
      </c>
      <c r="L22" s="244"/>
      <c r="M22" s="244"/>
      <c r="N22" s="244"/>
      <c r="O22" s="244"/>
    </row>
    <row r="23" ht="12.75">
      <c r="I23" t="s">
        <v>217</v>
      </c>
    </row>
    <row r="25" spans="1:15" ht="18.75" customHeight="1">
      <c r="A25" t="s">
        <v>218</v>
      </c>
      <c r="B25" s="251">
        <f>'February 2013'!M40</f>
        <v>1173041</v>
      </c>
      <c r="C25" s="252"/>
      <c r="D25" s="252"/>
      <c r="E25" t="s">
        <v>219</v>
      </c>
      <c r="G25" s="260">
        <f>'February 2013'!W40</f>
        <v>208935</v>
      </c>
      <c r="H25" s="260"/>
      <c r="I25" s="112"/>
      <c r="J25" s="112"/>
      <c r="K25" t="s">
        <v>220</v>
      </c>
      <c r="L25" s="113"/>
      <c r="M25" s="253">
        <f>B25-G25</f>
        <v>964106</v>
      </c>
      <c r="N25" s="253"/>
      <c r="O25" s="253"/>
    </row>
    <row r="27" spans="1:4" ht="18">
      <c r="A27" s="13" t="s">
        <v>230</v>
      </c>
      <c r="B27" s="210" t="str">
        <f>'February 2013'!C43</f>
        <v>Rupees: Nine  lakhs sixty four thousand one hundred  and six only</v>
      </c>
      <c r="C27" s="211"/>
      <c r="D27" s="211"/>
    </row>
    <row r="29" ht="12.75">
      <c r="A29" t="s">
        <v>221</v>
      </c>
    </row>
    <row r="31" ht="12.75">
      <c r="A31" s="13" t="s">
        <v>441</v>
      </c>
    </row>
    <row r="32" ht="12.75">
      <c r="A32" t="s">
        <v>222</v>
      </c>
    </row>
    <row r="34" spans="1:3" ht="12.75">
      <c r="A34" t="s">
        <v>223</v>
      </c>
      <c r="C34" t="s">
        <v>224</v>
      </c>
    </row>
    <row r="35" ht="12.75">
      <c r="A35" t="s">
        <v>225</v>
      </c>
    </row>
    <row r="36" ht="12.75">
      <c r="C36" t="s">
        <v>226</v>
      </c>
    </row>
    <row r="38" spans="1:12" ht="12.75">
      <c r="A38" t="s">
        <v>227</v>
      </c>
      <c r="E38" s="16" t="s">
        <v>228</v>
      </c>
      <c r="L38" t="s">
        <v>229</v>
      </c>
    </row>
    <row r="41" ht="12.75">
      <c r="E41" s="16" t="s">
        <v>227</v>
      </c>
    </row>
  </sheetData>
  <sheetProtection/>
  <mergeCells count="19">
    <mergeCell ref="B25:D25"/>
    <mergeCell ref="M25:O25"/>
    <mergeCell ref="B19:E19"/>
    <mergeCell ref="G19:J19"/>
    <mergeCell ref="L19:O19"/>
    <mergeCell ref="B21:B22"/>
    <mergeCell ref="G21:H22"/>
    <mergeCell ref="L21:L22"/>
    <mergeCell ref="M21:M22"/>
    <mergeCell ref="G25:H25"/>
    <mergeCell ref="N21:N22"/>
    <mergeCell ref="O21:O22"/>
    <mergeCell ref="A1:O1"/>
    <mergeCell ref="A3:O3"/>
    <mergeCell ref="B9:E9"/>
    <mergeCell ref="B16:E16"/>
    <mergeCell ref="G16:H16"/>
    <mergeCell ref="J16:L16"/>
    <mergeCell ref="N16:O16"/>
  </mergeCells>
  <printOptions horizontalCentered="1"/>
  <pageMargins left="0.64" right="0.26" top="0.77" bottom="1" header="0.5" footer="0.5"/>
  <pageSetup fitToHeight="1" fitToWidth="1"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zoomScalePageLayoutView="0" workbookViewId="0" topLeftCell="A27">
      <selection activeCell="A46" sqref="A46:L47"/>
    </sheetView>
  </sheetViews>
  <sheetFormatPr defaultColWidth="9.140625" defaultRowHeight="12.75"/>
  <cols>
    <col min="1" max="1" width="6.57421875" style="43" customWidth="1"/>
    <col min="2" max="2" width="6.8515625" style="43" customWidth="1"/>
    <col min="3" max="3" width="4.140625" style="43" customWidth="1"/>
    <col min="4" max="7" width="3.7109375" style="43" customWidth="1"/>
    <col min="8" max="10" width="3.140625" style="43" customWidth="1"/>
    <col min="11" max="11" width="2.8515625" style="43" customWidth="1"/>
    <col min="12" max="14" width="3.140625" style="43" customWidth="1"/>
    <col min="15" max="15" width="5.8515625" style="43" customWidth="1"/>
    <col min="16" max="16" width="22.8515625" style="43" customWidth="1"/>
    <col min="17" max="20" width="3.7109375" style="43" customWidth="1"/>
    <col min="21" max="21" width="11.28125" style="43" customWidth="1"/>
    <col min="22" max="16384" width="9.140625" style="43" customWidth="1"/>
  </cols>
  <sheetData>
    <row r="1" spans="1:21" ht="13.5" customHeight="1">
      <c r="A1" s="265" t="s">
        <v>100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3.5" customHeight="1">
      <c r="A2" s="266" t="s">
        <v>101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6:21" ht="14.25">
      <c r="P3" s="45"/>
      <c r="Q3" s="46" t="s">
        <v>102</v>
      </c>
      <c r="R3" s="46"/>
      <c r="S3" s="46"/>
      <c r="T3" s="46"/>
      <c r="U3" s="47"/>
    </row>
    <row r="4" spans="1:21" ht="13.5" customHeight="1">
      <c r="A4" s="48" t="s">
        <v>103</v>
      </c>
      <c r="H4" s="49">
        <v>0</v>
      </c>
      <c r="I4" s="49">
        <v>1</v>
      </c>
      <c r="J4" s="42"/>
      <c r="K4" s="49">
        <v>2</v>
      </c>
      <c r="L4" s="49">
        <v>0</v>
      </c>
      <c r="M4" s="49">
        <v>1</v>
      </c>
      <c r="N4" s="49">
        <v>0</v>
      </c>
      <c r="P4" s="50" t="s">
        <v>104</v>
      </c>
      <c r="Q4" s="51"/>
      <c r="R4" s="267"/>
      <c r="S4" s="267"/>
      <c r="T4" s="267"/>
      <c r="U4" s="268"/>
    </row>
    <row r="5" spans="16:21" ht="15.75" customHeight="1">
      <c r="P5" s="53" t="s">
        <v>105</v>
      </c>
      <c r="Q5" s="269"/>
      <c r="R5" s="270"/>
      <c r="S5" s="270"/>
      <c r="T5" s="270"/>
      <c r="U5" s="271"/>
    </row>
    <row r="6" spans="1:15" ht="13.5" customHeight="1">
      <c r="A6" s="48" t="s">
        <v>106</v>
      </c>
      <c r="H6" s="49">
        <v>0</v>
      </c>
      <c r="I6" s="49">
        <v>2</v>
      </c>
      <c r="J6" s="49">
        <v>0</v>
      </c>
      <c r="K6" s="49">
        <v>2</v>
      </c>
      <c r="M6" s="51"/>
      <c r="N6" s="51"/>
      <c r="O6" s="51"/>
    </row>
    <row r="7" spans="1:15" ht="6" customHeight="1">
      <c r="A7" s="48"/>
      <c r="H7" s="48"/>
      <c r="M7" s="51"/>
      <c r="N7" s="51"/>
      <c r="O7" s="51"/>
    </row>
    <row r="8" spans="1:21" ht="13.5" customHeight="1">
      <c r="A8" s="48" t="s">
        <v>107</v>
      </c>
      <c r="D8" s="54">
        <v>0</v>
      </c>
      <c r="E8" s="55">
        <v>2</v>
      </c>
      <c r="F8" s="55">
        <v>0</v>
      </c>
      <c r="G8" s="55">
        <v>2</v>
      </c>
      <c r="H8" s="55">
        <v>0</v>
      </c>
      <c r="I8" s="55">
        <v>3</v>
      </c>
      <c r="J8" s="55">
        <v>0</v>
      </c>
      <c r="K8" s="55">
        <v>8</v>
      </c>
      <c r="L8" s="55">
        <v>0</v>
      </c>
      <c r="M8" s="55">
        <v>2</v>
      </c>
      <c r="N8" s="56">
        <v>1</v>
      </c>
      <c r="P8" s="57" t="s">
        <v>108</v>
      </c>
      <c r="Q8" s="261" t="s">
        <v>109</v>
      </c>
      <c r="R8" s="261"/>
      <c r="S8" s="261"/>
      <c r="T8" s="261"/>
      <c r="U8" s="261"/>
    </row>
    <row r="9" spans="1:21" ht="18.75" customHeight="1">
      <c r="A9" s="262" t="s">
        <v>186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P9" s="48" t="s">
        <v>110</v>
      </c>
      <c r="Q9" s="263" t="s">
        <v>111</v>
      </c>
      <c r="R9" s="263"/>
      <c r="S9" s="263"/>
      <c r="T9" s="263"/>
      <c r="U9" s="263"/>
    </row>
    <row r="10" spans="1:14" ht="12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</row>
    <row r="11" spans="1:21" ht="13.5" customHeight="1">
      <c r="A11" s="58" t="s">
        <v>112</v>
      </c>
      <c r="B11" s="59"/>
      <c r="C11" s="59"/>
      <c r="D11" s="60"/>
      <c r="E11" s="61"/>
      <c r="F11" s="62">
        <v>0</v>
      </c>
      <c r="G11" s="62">
        <v>8</v>
      </c>
      <c r="H11" s="55">
        <v>0</v>
      </c>
      <c r="I11" s="55">
        <v>5</v>
      </c>
      <c r="J11" s="63"/>
      <c r="K11" s="63"/>
      <c r="L11" s="63"/>
      <c r="M11" s="63"/>
      <c r="N11" s="64"/>
      <c r="P11" s="48" t="s">
        <v>113</v>
      </c>
      <c r="Q11" s="65" t="s">
        <v>114</v>
      </c>
      <c r="R11" s="66"/>
      <c r="S11" s="66"/>
      <c r="T11" s="66"/>
      <c r="U11" s="66"/>
    </row>
    <row r="12" ht="9.75" customHeight="1"/>
    <row r="13" spans="1:21" ht="13.5" customHeight="1">
      <c r="A13" s="48" t="s">
        <v>115</v>
      </c>
      <c r="B13" s="51"/>
      <c r="C13" s="51"/>
      <c r="D13" s="51"/>
      <c r="E13" s="67"/>
      <c r="F13" s="63"/>
      <c r="G13" s="63"/>
      <c r="H13" s="63"/>
      <c r="I13" s="63"/>
      <c r="J13" s="63"/>
      <c r="K13" s="63"/>
      <c r="L13" s="68"/>
      <c r="M13" s="69"/>
      <c r="N13" s="70"/>
      <c r="O13" s="52"/>
      <c r="P13" s="264" t="s">
        <v>116</v>
      </c>
      <c r="Q13" s="264"/>
      <c r="R13" s="264"/>
      <c r="S13" s="264"/>
      <c r="T13" s="264"/>
      <c r="U13" s="264"/>
    </row>
    <row r="14" spans="1:21" ht="7.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</row>
    <row r="15" spans="12:14" ht="7.5" customHeight="1">
      <c r="L15" s="46"/>
      <c r="M15" s="47"/>
      <c r="N15" s="51"/>
    </row>
    <row r="16" spans="1:21" ht="13.5" customHeight="1">
      <c r="A16" s="48" t="s">
        <v>117</v>
      </c>
      <c r="L16" s="51"/>
      <c r="M16" s="72"/>
      <c r="N16" s="51"/>
      <c r="O16" s="265" t="s">
        <v>118</v>
      </c>
      <c r="P16" s="265"/>
      <c r="Q16" s="265" t="s">
        <v>119</v>
      </c>
      <c r="R16" s="265"/>
      <c r="S16" s="265"/>
      <c r="T16" s="265"/>
      <c r="U16" s="265"/>
    </row>
    <row r="17" spans="12:21" ht="13.5" customHeight="1">
      <c r="L17" s="51"/>
      <c r="M17" s="72"/>
      <c r="N17" s="51"/>
      <c r="O17" s="43" t="s">
        <v>120</v>
      </c>
      <c r="Q17" s="73" t="s">
        <v>121</v>
      </c>
      <c r="R17" s="274"/>
      <c r="S17" s="274"/>
      <c r="T17" s="274"/>
      <c r="U17" s="274"/>
    </row>
    <row r="18" spans="1:21" ht="13.5" customHeight="1">
      <c r="A18" s="48" t="s">
        <v>122</v>
      </c>
      <c r="D18" s="49">
        <v>2</v>
      </c>
      <c r="E18" s="49">
        <v>2</v>
      </c>
      <c r="F18" s="49">
        <v>0</v>
      </c>
      <c r="G18" s="49">
        <v>2</v>
      </c>
      <c r="I18" s="74" t="s">
        <v>123</v>
      </c>
      <c r="J18" s="74"/>
      <c r="K18" s="74"/>
      <c r="L18" s="74"/>
      <c r="M18" s="72"/>
      <c r="N18" s="51"/>
      <c r="O18" s="43" t="s">
        <v>124</v>
      </c>
      <c r="Q18" s="73" t="s">
        <v>121</v>
      </c>
      <c r="R18" s="272">
        <f>'February 2013'!P40</f>
        <v>13750</v>
      </c>
      <c r="S18" s="272"/>
      <c r="T18" s="272"/>
      <c r="U18" s="272"/>
    </row>
    <row r="19" spans="12:21" ht="13.5" customHeight="1">
      <c r="L19" s="51"/>
      <c r="M19" s="72"/>
      <c r="N19" s="51"/>
      <c r="O19" s="43" t="s">
        <v>125</v>
      </c>
      <c r="Q19" s="73" t="s">
        <v>121</v>
      </c>
      <c r="R19" s="272">
        <f>'February 2013'!Q40</f>
        <v>1365</v>
      </c>
      <c r="S19" s="272"/>
      <c r="T19" s="272"/>
      <c r="U19" s="272"/>
    </row>
    <row r="20" spans="1:21" ht="13.5" customHeight="1">
      <c r="A20" s="48" t="s">
        <v>126</v>
      </c>
      <c r="D20" s="49">
        <v>0</v>
      </c>
      <c r="E20" s="54">
        <v>2</v>
      </c>
      <c r="F20" s="50"/>
      <c r="G20" s="51"/>
      <c r="I20" s="75" t="s">
        <v>127</v>
      </c>
      <c r="J20" s="75"/>
      <c r="K20" s="75"/>
      <c r="L20" s="75"/>
      <c r="M20" s="76"/>
      <c r="N20" s="51"/>
      <c r="O20" s="43" t="s">
        <v>128</v>
      </c>
      <c r="Q20" s="73" t="s">
        <v>121</v>
      </c>
      <c r="R20" s="273">
        <f>'February 2013'!R40</f>
        <v>4400</v>
      </c>
      <c r="S20" s="273"/>
      <c r="T20" s="273"/>
      <c r="U20" s="273"/>
    </row>
    <row r="21" spans="12:21" ht="13.5" customHeight="1">
      <c r="L21" s="51"/>
      <c r="M21" s="72"/>
      <c r="N21" s="51"/>
      <c r="O21" s="43" t="s">
        <v>129</v>
      </c>
      <c r="Q21" s="73" t="s">
        <v>121</v>
      </c>
      <c r="R21" s="272"/>
      <c r="S21" s="272"/>
      <c r="T21" s="272"/>
      <c r="U21" s="272"/>
    </row>
    <row r="22" spans="1:21" ht="13.5" customHeight="1">
      <c r="A22" s="48" t="s">
        <v>130</v>
      </c>
      <c r="D22" s="49">
        <v>1</v>
      </c>
      <c r="E22" s="49">
        <v>9</v>
      </c>
      <c r="F22" s="54">
        <v>1</v>
      </c>
      <c r="G22" s="50"/>
      <c r="I22" s="74" t="s">
        <v>131</v>
      </c>
      <c r="J22" s="74"/>
      <c r="K22" s="74"/>
      <c r="L22" s="74"/>
      <c r="M22" s="72"/>
      <c r="N22" s="51"/>
      <c r="O22" s="43" t="s">
        <v>132</v>
      </c>
      <c r="Q22" s="73" t="s">
        <v>121</v>
      </c>
      <c r="R22" s="273"/>
      <c r="S22" s="273"/>
      <c r="T22" s="273"/>
      <c r="U22" s="273"/>
    </row>
    <row r="23" spans="7:21" ht="13.5" customHeight="1">
      <c r="G23" s="43" t="s">
        <v>133</v>
      </c>
      <c r="L23" s="51"/>
      <c r="M23" s="72"/>
      <c r="N23" s="51"/>
      <c r="O23" s="43" t="s">
        <v>134</v>
      </c>
      <c r="Q23" s="73" t="s">
        <v>121</v>
      </c>
      <c r="R23" s="275"/>
      <c r="S23" s="275"/>
      <c r="T23" s="275"/>
      <c r="U23" s="275"/>
    </row>
    <row r="24" spans="1:21" ht="13.5" customHeight="1">
      <c r="A24" s="48" t="s">
        <v>135</v>
      </c>
      <c r="D24" s="77"/>
      <c r="E24" s="77"/>
      <c r="I24" s="277"/>
      <c r="J24" s="277"/>
      <c r="K24" s="277"/>
      <c r="L24" s="277"/>
      <c r="M24" s="72"/>
      <c r="N24" s="51"/>
      <c r="O24" s="43" t="s">
        <v>136</v>
      </c>
      <c r="Q24" s="73" t="s">
        <v>121</v>
      </c>
      <c r="R24" s="274"/>
      <c r="S24" s="274"/>
      <c r="T24" s="274"/>
      <c r="U24" s="274"/>
    </row>
    <row r="25" spans="12:21" ht="13.5" customHeight="1">
      <c r="L25" s="51"/>
      <c r="M25" s="72"/>
      <c r="N25" s="51"/>
      <c r="O25" s="43" t="s">
        <v>137</v>
      </c>
      <c r="Q25" s="73" t="s">
        <v>121</v>
      </c>
      <c r="R25" s="275"/>
      <c r="S25" s="275"/>
      <c r="T25" s="275"/>
      <c r="U25" s="275"/>
    </row>
    <row r="26" spans="1:21" ht="13.5" customHeight="1">
      <c r="A26" s="48" t="s">
        <v>138</v>
      </c>
      <c r="D26" s="49">
        <v>0</v>
      </c>
      <c r="E26" s="49">
        <v>5</v>
      </c>
      <c r="I26" s="74" t="s">
        <v>139</v>
      </c>
      <c r="J26" s="74"/>
      <c r="K26" s="74"/>
      <c r="L26" s="74"/>
      <c r="M26" s="72"/>
      <c r="N26" s="51"/>
      <c r="O26" s="43" t="s">
        <v>140</v>
      </c>
      <c r="Q26" s="73" t="s">
        <v>121</v>
      </c>
      <c r="R26" s="274"/>
      <c r="S26" s="274"/>
      <c r="T26" s="274"/>
      <c r="U26" s="274"/>
    </row>
    <row r="27" spans="12:21" ht="13.5" customHeight="1">
      <c r="L27" s="51"/>
      <c r="M27" s="72"/>
      <c r="N27" s="51"/>
      <c r="O27" s="43" t="s">
        <v>141</v>
      </c>
      <c r="Q27" s="73" t="s">
        <v>121</v>
      </c>
      <c r="R27" s="275"/>
      <c r="S27" s="275"/>
      <c r="T27" s="275"/>
      <c r="U27" s="275"/>
    </row>
    <row r="28" spans="1:21" ht="13.5" customHeight="1">
      <c r="A28" s="78" t="s">
        <v>142</v>
      </c>
      <c r="B28" s="71"/>
      <c r="C28" s="71"/>
      <c r="D28" s="49">
        <v>0</v>
      </c>
      <c r="E28" s="49">
        <v>1</v>
      </c>
      <c r="F28" s="49">
        <v>0</v>
      </c>
      <c r="G28" s="71"/>
      <c r="H28" s="71"/>
      <c r="I28" s="276" t="s">
        <v>143</v>
      </c>
      <c r="J28" s="276"/>
      <c r="K28" s="276"/>
      <c r="L28" s="276"/>
      <c r="M28" s="80"/>
      <c r="N28" s="51"/>
      <c r="O28" s="43" t="s">
        <v>144</v>
      </c>
      <c r="Q28" s="73" t="s">
        <v>121</v>
      </c>
      <c r="R28" s="274"/>
      <c r="S28" s="274"/>
      <c r="T28" s="274"/>
      <c r="U28" s="274"/>
    </row>
    <row r="29" spans="12:21" ht="13.5" customHeight="1">
      <c r="L29" s="51"/>
      <c r="M29" s="72"/>
      <c r="N29" s="51"/>
      <c r="O29" s="43" t="s">
        <v>145</v>
      </c>
      <c r="Q29" s="73" t="s">
        <v>121</v>
      </c>
      <c r="R29" s="275"/>
      <c r="S29" s="275"/>
      <c r="T29" s="275"/>
      <c r="U29" s="275"/>
    </row>
    <row r="30" spans="1:21" ht="13.5" customHeight="1">
      <c r="A30" s="43" t="s">
        <v>187</v>
      </c>
      <c r="E30" s="49" t="s">
        <v>146</v>
      </c>
      <c r="F30" s="81" t="s">
        <v>188</v>
      </c>
      <c r="L30" s="49" t="s">
        <v>147</v>
      </c>
      <c r="M30" s="72"/>
      <c r="N30" s="51"/>
      <c r="O30" s="43" t="s">
        <v>148</v>
      </c>
      <c r="Q30" s="73" t="s">
        <v>121</v>
      </c>
      <c r="R30" s="275"/>
      <c r="S30" s="275"/>
      <c r="T30" s="275"/>
      <c r="U30" s="275"/>
    </row>
    <row r="31" spans="12:21" ht="13.5" customHeight="1">
      <c r="L31" s="51"/>
      <c r="M31" s="72"/>
      <c r="N31" s="51"/>
      <c r="O31" s="43" t="s">
        <v>149</v>
      </c>
      <c r="Q31" s="73" t="s">
        <v>121</v>
      </c>
      <c r="R31" s="275"/>
      <c r="S31" s="275"/>
      <c r="T31" s="275"/>
      <c r="U31" s="275"/>
    </row>
    <row r="32" spans="1:21" ht="13.5" customHeight="1">
      <c r="A32" s="43" t="s">
        <v>150</v>
      </c>
      <c r="L32" s="51"/>
      <c r="M32" s="72"/>
      <c r="N32" s="51"/>
      <c r="O32" s="43" t="s">
        <v>151</v>
      </c>
      <c r="Q32" s="73" t="s">
        <v>121</v>
      </c>
      <c r="R32" s="274"/>
      <c r="S32" s="274"/>
      <c r="T32" s="274"/>
      <c r="U32" s="274"/>
    </row>
    <row r="33" spans="1:21" ht="13.5" customHeight="1">
      <c r="A33" s="71" t="s">
        <v>152</v>
      </c>
      <c r="B33" s="71"/>
      <c r="C33" s="71"/>
      <c r="D33" s="71"/>
      <c r="E33" s="71"/>
      <c r="F33" s="49">
        <v>2</v>
      </c>
      <c r="G33" s="49">
        <v>2</v>
      </c>
      <c r="H33" s="49">
        <v>0</v>
      </c>
      <c r="I33" s="49">
        <v>2</v>
      </c>
      <c r="J33" s="71"/>
      <c r="K33" s="71"/>
      <c r="L33" s="71"/>
      <c r="M33" s="80"/>
      <c r="N33" s="51"/>
      <c r="O33" s="43" t="s">
        <v>153</v>
      </c>
      <c r="Q33" s="73" t="s">
        <v>121</v>
      </c>
      <c r="R33" s="273"/>
      <c r="S33" s="273"/>
      <c r="T33" s="273"/>
      <c r="U33" s="273"/>
    </row>
    <row r="34" spans="1:21" ht="16.5" customHeight="1">
      <c r="A34" s="82" t="s">
        <v>154</v>
      </c>
      <c r="B34" s="43" t="s">
        <v>155</v>
      </c>
      <c r="H34" s="44" t="s">
        <v>156</v>
      </c>
      <c r="I34" s="278">
        <f>'February 2013'!E40+'February 2013'!G40+'February 2013'!F40</f>
        <v>519075</v>
      </c>
      <c r="J34" s="278"/>
      <c r="K34" s="278"/>
      <c r="L34" s="278"/>
      <c r="M34" s="72"/>
      <c r="N34" s="51"/>
      <c r="O34" s="43" t="s">
        <v>157</v>
      </c>
      <c r="Q34" s="73" t="s">
        <v>121</v>
      </c>
      <c r="R34" s="275"/>
      <c r="S34" s="275"/>
      <c r="T34" s="275"/>
      <c r="U34" s="275"/>
    </row>
    <row r="35" spans="1:21" ht="13.5" customHeight="1">
      <c r="A35" s="82" t="s">
        <v>158</v>
      </c>
      <c r="B35" s="43" t="s">
        <v>159</v>
      </c>
      <c r="H35" s="44" t="s">
        <v>156</v>
      </c>
      <c r="I35" s="279">
        <f>'February 2013'!K40</f>
        <v>7470</v>
      </c>
      <c r="J35" s="279"/>
      <c r="K35" s="279"/>
      <c r="L35" s="279"/>
      <c r="M35" s="72"/>
      <c r="N35" s="51"/>
      <c r="O35" s="51" t="s">
        <v>418</v>
      </c>
      <c r="P35" s="51"/>
      <c r="Q35" s="73" t="s">
        <v>121</v>
      </c>
      <c r="R35" s="272"/>
      <c r="S35" s="272"/>
      <c r="T35" s="272"/>
      <c r="U35" s="272"/>
    </row>
    <row r="36" spans="1:21" ht="13.5" customHeight="1">
      <c r="A36" s="82" t="s">
        <v>160</v>
      </c>
      <c r="B36" s="43" t="s">
        <v>161</v>
      </c>
      <c r="H36" s="44" t="s">
        <v>156</v>
      </c>
      <c r="I36" s="279">
        <f>'February 2013'!H40</f>
        <v>402347</v>
      </c>
      <c r="J36" s="279"/>
      <c r="K36" s="279"/>
      <c r="L36" s="279"/>
      <c r="M36" s="72"/>
      <c r="N36" s="51"/>
      <c r="O36" s="83" t="s">
        <v>162</v>
      </c>
      <c r="Q36" s="73" t="s">
        <v>121</v>
      </c>
      <c r="R36" s="272">
        <f>'February 2013'!N40+'February 2013'!O40</f>
        <v>66000</v>
      </c>
      <c r="S36" s="272"/>
      <c r="T36" s="272"/>
      <c r="U36" s="272"/>
    </row>
    <row r="37" spans="1:21" ht="13.5" customHeight="1">
      <c r="A37" s="43">
        <v>16</v>
      </c>
      <c r="B37" s="84" t="s">
        <v>2</v>
      </c>
      <c r="C37" s="84"/>
      <c r="D37" s="84"/>
      <c r="E37" s="84"/>
      <c r="F37" s="84"/>
      <c r="H37" s="44" t="s">
        <v>156</v>
      </c>
      <c r="I37" s="279">
        <f>'February 2013'!I40</f>
        <v>103508</v>
      </c>
      <c r="J37" s="279"/>
      <c r="K37" s="279"/>
      <c r="L37" s="279"/>
      <c r="M37" s="72"/>
      <c r="N37" s="51"/>
      <c r="O37" s="83" t="s">
        <v>163</v>
      </c>
      <c r="P37" s="43" t="s">
        <v>378</v>
      </c>
      <c r="Q37" s="73" t="s">
        <v>121</v>
      </c>
      <c r="R37" s="272"/>
      <c r="S37" s="272"/>
      <c r="T37" s="272"/>
      <c r="U37" s="272"/>
    </row>
    <row r="38" spans="2:21" ht="13.5" customHeight="1">
      <c r="B38" s="84" t="s">
        <v>164</v>
      </c>
      <c r="C38" s="84"/>
      <c r="D38" s="84"/>
      <c r="E38" s="84"/>
      <c r="F38" s="84"/>
      <c r="H38" s="44" t="s">
        <v>156</v>
      </c>
      <c r="I38" s="279"/>
      <c r="J38" s="279"/>
      <c r="K38" s="279"/>
      <c r="L38" s="279"/>
      <c r="M38" s="72"/>
      <c r="N38" s="51"/>
      <c r="O38" s="85" t="s">
        <v>165</v>
      </c>
      <c r="P38" s="71" t="s">
        <v>305</v>
      </c>
      <c r="Q38" s="86" t="s">
        <v>121</v>
      </c>
      <c r="R38" s="273">
        <f>'February 2013'!V40</f>
        <v>5576</v>
      </c>
      <c r="S38" s="273"/>
      <c r="T38" s="273"/>
      <c r="U38" s="273"/>
    </row>
    <row r="39" spans="2:21" ht="13.5" customHeight="1">
      <c r="B39" s="84"/>
      <c r="C39" s="84"/>
      <c r="D39" s="84"/>
      <c r="E39" s="84"/>
      <c r="F39" s="84"/>
      <c r="H39" s="44" t="s">
        <v>156</v>
      </c>
      <c r="I39" s="279">
        <f>'February 2013'!L40</f>
        <v>900</v>
      </c>
      <c r="J39" s="279"/>
      <c r="K39" s="279"/>
      <c r="L39" s="279"/>
      <c r="M39" s="72"/>
      <c r="N39" s="51"/>
      <c r="R39" s="87"/>
      <c r="S39" s="87"/>
      <c r="T39" s="87"/>
      <c r="U39" s="87"/>
    </row>
    <row r="40" spans="2:21" ht="13.5" customHeight="1">
      <c r="B40" s="84"/>
      <c r="C40" s="84"/>
      <c r="D40" s="84"/>
      <c r="E40" s="84"/>
      <c r="F40" s="84"/>
      <c r="H40" s="44" t="s">
        <v>156</v>
      </c>
      <c r="I40" s="280"/>
      <c r="J40" s="280"/>
      <c r="K40" s="280"/>
      <c r="L40" s="280"/>
      <c r="M40" s="72"/>
      <c r="N40" s="51"/>
      <c r="O40" s="79" t="s">
        <v>166</v>
      </c>
      <c r="P40" s="88"/>
      <c r="Q40" s="86" t="s">
        <v>167</v>
      </c>
      <c r="R40" s="281">
        <f>SUM(R18:R39)</f>
        <v>91091</v>
      </c>
      <c r="S40" s="281"/>
      <c r="T40" s="281"/>
      <c r="U40" s="281"/>
    </row>
    <row r="41" spans="2:14" ht="13.5" customHeight="1">
      <c r="B41" s="84"/>
      <c r="C41" s="84"/>
      <c r="D41" s="84"/>
      <c r="E41" s="84"/>
      <c r="F41" s="84"/>
      <c r="H41" s="44" t="s">
        <v>156</v>
      </c>
      <c r="I41" s="284"/>
      <c r="J41" s="284"/>
      <c r="K41" s="284"/>
      <c r="L41" s="284"/>
      <c r="M41" s="72"/>
      <c r="N41" s="51"/>
    </row>
    <row r="42" spans="2:21" ht="13.5" customHeight="1">
      <c r="B42" s="43" t="s">
        <v>168</v>
      </c>
      <c r="H42" s="44" t="s">
        <v>156</v>
      </c>
      <c r="I42" s="285">
        <f>I39+I37+I36+I35+I34</f>
        <v>1033300</v>
      </c>
      <c r="J42" s="285"/>
      <c r="K42" s="285"/>
      <c r="L42" s="285"/>
      <c r="M42" s="72"/>
      <c r="N42" s="51"/>
      <c r="O42" s="13" t="s">
        <v>169</v>
      </c>
      <c r="Q42" s="89"/>
      <c r="R42" s="51"/>
      <c r="S42" s="288"/>
      <c r="T42" s="288"/>
      <c r="U42" s="288"/>
    </row>
    <row r="43" spans="2:14" ht="13.5" customHeight="1">
      <c r="B43" s="43" t="s">
        <v>170</v>
      </c>
      <c r="H43" s="44" t="s">
        <v>156</v>
      </c>
      <c r="I43" s="286">
        <f>R40</f>
        <v>91091</v>
      </c>
      <c r="J43" s="286"/>
      <c r="K43" s="286"/>
      <c r="L43" s="286"/>
      <c r="M43" s="72"/>
      <c r="N43" s="51"/>
    </row>
    <row r="44" spans="2:21" ht="13.5" customHeight="1">
      <c r="B44" s="43" t="s">
        <v>171</v>
      </c>
      <c r="H44" s="44" t="s">
        <v>156</v>
      </c>
      <c r="I44" s="287">
        <f>I42-I43</f>
        <v>942209</v>
      </c>
      <c r="J44" s="287"/>
      <c r="K44" s="287"/>
      <c r="L44" s="287"/>
      <c r="M44" s="72"/>
      <c r="N44" s="51"/>
      <c r="O44" s="51"/>
      <c r="P44" s="51"/>
      <c r="Q44" s="51"/>
      <c r="R44" s="51"/>
      <c r="S44" s="51"/>
      <c r="T44" s="51"/>
      <c r="U44" s="51"/>
    </row>
    <row r="45" spans="1:19" ht="13.5" customHeight="1">
      <c r="A45" s="81" t="s">
        <v>317</v>
      </c>
      <c r="G45" s="51"/>
      <c r="H45" s="90"/>
      <c r="I45" s="90"/>
      <c r="J45" s="90"/>
      <c r="K45" s="90"/>
      <c r="L45" s="90"/>
      <c r="M45" s="72"/>
      <c r="N45" s="51"/>
      <c r="O45" s="51"/>
      <c r="P45" s="51"/>
      <c r="Q45" s="51"/>
      <c r="R45" s="52"/>
      <c r="S45" s="51"/>
    </row>
    <row r="46" spans="1:15" ht="16.5" customHeight="1">
      <c r="A46" s="282" t="str">
        <f>'February 2013'!C43</f>
        <v>Rupees: Nine  lakhs sixty four thousand one hundred  and six only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72"/>
      <c r="N46" s="51"/>
      <c r="O46" s="51"/>
    </row>
    <row r="47" spans="1:19" ht="16.5" customHeight="1">
      <c r="A47" s="283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72"/>
      <c r="N47" s="51"/>
      <c r="O47" s="51"/>
      <c r="Q47" s="44"/>
      <c r="R47" s="44"/>
      <c r="S47" s="44" t="s">
        <v>172</v>
      </c>
    </row>
    <row r="48" spans="1:21" ht="7.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80"/>
      <c r="N48" s="71"/>
      <c r="O48" s="71"/>
      <c r="P48" s="71"/>
      <c r="Q48" s="71"/>
      <c r="R48" s="71"/>
      <c r="S48" s="71"/>
      <c r="T48" s="71"/>
      <c r="U48" s="71"/>
    </row>
    <row r="49" ht="7.5" customHeight="1">
      <c r="L49" s="51"/>
    </row>
    <row r="50" spans="1:21" ht="13.5" customHeight="1">
      <c r="A50" s="265" t="s">
        <v>173</v>
      </c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</row>
    <row r="51" spans="1:12" ht="15.75">
      <c r="A51" s="91" t="s">
        <v>174</v>
      </c>
      <c r="L51" s="51"/>
    </row>
    <row r="52" spans="1:21" ht="17.25" customHeight="1">
      <c r="A52" s="51" t="s">
        <v>175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21" ht="17.25" customHeight="1">
      <c r="A53" s="51" t="s">
        <v>176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</row>
    <row r="54" spans="1:21" ht="17.25" customHeight="1">
      <c r="A54" s="51" t="s">
        <v>177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</row>
    <row r="55" spans="1:12" ht="17.25" customHeight="1">
      <c r="A55" s="43" t="s">
        <v>178</v>
      </c>
      <c r="L55" s="51"/>
    </row>
    <row r="56" ht="17.25" customHeight="1">
      <c r="L56" s="51"/>
    </row>
    <row r="57" spans="8:13" ht="15.75" customHeight="1">
      <c r="H57" s="44">
        <v>1</v>
      </c>
      <c r="I57" s="43" t="s">
        <v>179</v>
      </c>
      <c r="M57" s="51"/>
    </row>
    <row r="58" spans="8:13" ht="15.75" customHeight="1">
      <c r="H58" s="44"/>
      <c r="I58" s="43" t="s">
        <v>180</v>
      </c>
      <c r="M58" s="51"/>
    </row>
    <row r="59" spans="8:13" ht="15.75" customHeight="1">
      <c r="H59" s="44">
        <v>2</v>
      </c>
      <c r="I59" s="43" t="s">
        <v>181</v>
      </c>
      <c r="M59" s="51"/>
    </row>
    <row r="60" spans="9:17" ht="15.75" customHeight="1">
      <c r="I60" s="81" t="s">
        <v>182</v>
      </c>
      <c r="J60" s="81"/>
      <c r="K60" s="81"/>
      <c r="L60" s="81"/>
      <c r="M60" s="81"/>
      <c r="N60" s="81"/>
      <c r="O60" s="81"/>
      <c r="P60" s="81"/>
      <c r="Q60" s="81"/>
    </row>
    <row r="61" spans="8:12" ht="15.75" customHeight="1">
      <c r="H61" s="43">
        <v>3</v>
      </c>
      <c r="I61" s="43" t="s">
        <v>181</v>
      </c>
      <c r="L61" s="51"/>
    </row>
    <row r="62" spans="9:12" ht="15.75" customHeight="1">
      <c r="I62" s="43" t="s">
        <v>183</v>
      </c>
      <c r="L62" s="51"/>
    </row>
    <row r="63" spans="9:12" ht="15.75" customHeight="1">
      <c r="I63" s="43" t="s">
        <v>184</v>
      </c>
      <c r="L63" s="51"/>
    </row>
    <row r="64" spans="2:12" ht="14.25">
      <c r="B64" s="92"/>
      <c r="L64" s="51"/>
    </row>
    <row r="65" ht="14.25">
      <c r="L65" s="51"/>
    </row>
    <row r="66" spans="12:21" ht="14.25">
      <c r="L66" s="51"/>
      <c r="U66" s="73" t="s">
        <v>185</v>
      </c>
    </row>
    <row r="67" ht="14.25">
      <c r="L67" s="51"/>
    </row>
    <row r="68" ht="14.25">
      <c r="L68" s="51"/>
    </row>
    <row r="69" ht="14.25">
      <c r="L69" s="51"/>
    </row>
    <row r="70" ht="14.25">
      <c r="L70" s="51"/>
    </row>
    <row r="71" ht="14.25">
      <c r="L71" s="51"/>
    </row>
    <row r="72" ht="14.25">
      <c r="L72" s="51"/>
    </row>
    <row r="73" ht="14.25">
      <c r="L73" s="51"/>
    </row>
    <row r="74" ht="14.25">
      <c r="L74" s="51"/>
    </row>
    <row r="75" ht="14.25">
      <c r="L75" s="51"/>
    </row>
    <row r="76" ht="14.25">
      <c r="L76" s="51"/>
    </row>
    <row r="77" ht="14.25">
      <c r="L77" s="51"/>
    </row>
    <row r="78" ht="14.25">
      <c r="L78" s="51"/>
    </row>
    <row r="79" ht="14.25">
      <c r="L79" s="51"/>
    </row>
    <row r="80" ht="14.25">
      <c r="L80" s="51"/>
    </row>
    <row r="81" ht="14.25">
      <c r="L81" s="51"/>
    </row>
    <row r="82" ht="14.25">
      <c r="L82" s="51"/>
    </row>
    <row r="83" ht="14.25">
      <c r="L83" s="51"/>
    </row>
    <row r="84" ht="14.25">
      <c r="L84" s="51"/>
    </row>
    <row r="85" ht="14.25">
      <c r="L85" s="51"/>
    </row>
    <row r="86" ht="14.25">
      <c r="L86" s="51"/>
    </row>
  </sheetData>
  <sheetProtection/>
  <mergeCells count="49">
    <mergeCell ref="A46:L47"/>
    <mergeCell ref="A50:U50"/>
    <mergeCell ref="I41:L41"/>
    <mergeCell ref="I42:L42"/>
    <mergeCell ref="I43:L43"/>
    <mergeCell ref="I44:L44"/>
    <mergeCell ref="S42:U42"/>
    <mergeCell ref="I38:L38"/>
    <mergeCell ref="R38:U38"/>
    <mergeCell ref="I39:L39"/>
    <mergeCell ref="I40:L40"/>
    <mergeCell ref="R40:U40"/>
    <mergeCell ref="I36:L36"/>
    <mergeCell ref="R36:U36"/>
    <mergeCell ref="I37:L37"/>
    <mergeCell ref="R37:U37"/>
    <mergeCell ref="R33:U33"/>
    <mergeCell ref="I34:L34"/>
    <mergeCell ref="R34:U34"/>
    <mergeCell ref="I35:L35"/>
    <mergeCell ref="R35:U35"/>
    <mergeCell ref="R29:U29"/>
    <mergeCell ref="R30:U30"/>
    <mergeCell ref="R31:U31"/>
    <mergeCell ref="R32:U32"/>
    <mergeCell ref="R25:U25"/>
    <mergeCell ref="R26:U26"/>
    <mergeCell ref="R27:U27"/>
    <mergeCell ref="I28:L28"/>
    <mergeCell ref="R28:U28"/>
    <mergeCell ref="R22:U22"/>
    <mergeCell ref="R23:U23"/>
    <mergeCell ref="I24:L24"/>
    <mergeCell ref="R24:U24"/>
    <mergeCell ref="R19:U19"/>
    <mergeCell ref="R20:U20"/>
    <mergeCell ref="R21:U21"/>
    <mergeCell ref="O16:P16"/>
    <mergeCell ref="Q16:U16"/>
    <mergeCell ref="R17:U17"/>
    <mergeCell ref="R18:U18"/>
    <mergeCell ref="Q8:U8"/>
    <mergeCell ref="A9:N10"/>
    <mergeCell ref="Q9:U9"/>
    <mergeCell ref="P13:U13"/>
    <mergeCell ref="A1:U1"/>
    <mergeCell ref="A2:U2"/>
    <mergeCell ref="R4:U4"/>
    <mergeCell ref="Q5:U5"/>
  </mergeCells>
  <printOptions/>
  <pageMargins left="0.51" right="0.34" top="1.02" bottom="0.76" header="0.5" footer="0.5"/>
  <pageSetup fitToHeight="1" fitToWidth="1" horizontalDpi="600" verticalDpi="600" orientation="portrait" paperSize="5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" width="8.00390625" style="31" customWidth="1"/>
    <col min="2" max="2" width="30.7109375" style="0" customWidth="1"/>
    <col min="3" max="3" width="18.8515625" style="0" customWidth="1"/>
    <col min="4" max="4" width="14.140625" style="0" customWidth="1"/>
    <col min="5" max="5" width="17.7109375" style="0" customWidth="1"/>
    <col min="6" max="6" width="22.57421875" style="0" customWidth="1"/>
  </cols>
  <sheetData>
    <row r="1" spans="1:6" s="27" customFormat="1" ht="24" customHeight="1">
      <c r="A1" s="291" t="s">
        <v>77</v>
      </c>
      <c r="B1" s="292"/>
      <c r="C1" s="292"/>
      <c r="D1" s="292"/>
      <c r="E1" s="292"/>
      <c r="F1" s="293"/>
    </row>
    <row r="2" spans="1:6" s="27" customFormat="1" ht="21" customHeight="1">
      <c r="A2" s="294" t="s">
        <v>419</v>
      </c>
      <c r="B2" s="295"/>
      <c r="C2" s="295"/>
      <c r="D2" s="295"/>
      <c r="E2" s="295"/>
      <c r="F2" s="296"/>
    </row>
    <row r="3" spans="1:6" s="8" customFormat="1" ht="24.75" customHeight="1">
      <c r="A3" s="297" t="s">
        <v>78</v>
      </c>
      <c r="B3" s="297"/>
      <c r="C3" s="297"/>
      <c r="D3" s="297"/>
      <c r="E3" s="297"/>
      <c r="F3" s="297"/>
    </row>
    <row r="4" spans="1:6" s="27" customFormat="1" ht="34.5" customHeight="1">
      <c r="A4" s="3" t="s">
        <v>22</v>
      </c>
      <c r="B4" s="3" t="s">
        <v>24</v>
      </c>
      <c r="C4" s="177" t="s">
        <v>319</v>
      </c>
      <c r="D4" s="3" t="s">
        <v>79</v>
      </c>
      <c r="E4" s="3" t="s">
        <v>383</v>
      </c>
      <c r="F4" s="3" t="s">
        <v>80</v>
      </c>
    </row>
    <row r="5" spans="1:6" s="28" customFormat="1" ht="25.5" customHeight="1">
      <c r="A5" s="177">
        <v>1</v>
      </c>
      <c r="B5" s="5" t="s">
        <v>28</v>
      </c>
      <c r="C5" s="5" t="s">
        <v>320</v>
      </c>
      <c r="D5" s="130" t="s">
        <v>27</v>
      </c>
      <c r="E5" s="163">
        <f>'February 2013'!M5</f>
        <v>44385</v>
      </c>
      <c r="F5" s="148">
        <f>IF(AND(2000&lt;E5,E5&lt;=3000),25,IF(AND(3000&lt;E5,E5&lt;=4000),35,IF(AND(4000&lt;E5,E5&lt;=5000),45,IF(AND(5000&lt;E5,E5&lt;=6000),60,IF(AND(6000&lt;E5,E5&lt;=10000),80,IF(AND(10000&lt;E5,E5&lt;=15000),100,IF(AND(15000&lt;E5,E5&lt;=20000),150,200)))))))</f>
        <v>200</v>
      </c>
    </row>
    <row r="6" spans="1:6" s="28" customFormat="1" ht="25.5" customHeight="1">
      <c r="A6" s="177">
        <v>2</v>
      </c>
      <c r="B6" s="5" t="s">
        <v>254</v>
      </c>
      <c r="C6" s="5" t="s">
        <v>321</v>
      </c>
      <c r="D6" s="130" t="s">
        <v>255</v>
      </c>
      <c r="E6" s="163" t="e">
        <f>'February 2013'!#REF!</f>
        <v>#REF!</v>
      </c>
      <c r="F6" s="148" t="e">
        <f aca="true" t="shared" si="0" ref="F6:F28">IF(AND(2000&lt;E6,E6&lt;=3000),25,IF(AND(3000&lt;E6,E6&lt;=4000),35,IF(AND(4000&lt;E6,E6&lt;=5000),45,IF(AND(5000&lt;E6,E6&lt;=6000),60,IF(AND(6000&lt;E6,E6&lt;=10000),80,IF(AND(10000&lt;E6,E6&lt;=15000),100,IF(AND(15000&lt;E6,E6&lt;=20000),150,200)))))))</f>
        <v>#REF!</v>
      </c>
    </row>
    <row r="7" spans="1:6" s="28" customFormat="1" ht="25.5" customHeight="1">
      <c r="A7" s="177">
        <v>3</v>
      </c>
      <c r="B7" s="5" t="s">
        <v>294</v>
      </c>
      <c r="C7" s="5" t="s">
        <v>322</v>
      </c>
      <c r="D7" s="130" t="s">
        <v>411</v>
      </c>
      <c r="E7" s="163">
        <f>'February 2013'!M6</f>
        <v>49567</v>
      </c>
      <c r="F7" s="148">
        <f t="shared" si="0"/>
        <v>200</v>
      </c>
    </row>
    <row r="8" spans="1:6" s="28" customFormat="1" ht="25.5" customHeight="1">
      <c r="A8" s="177">
        <v>4</v>
      </c>
      <c r="B8" s="5" t="s">
        <v>308</v>
      </c>
      <c r="C8" s="5" t="s">
        <v>326</v>
      </c>
      <c r="D8" s="130" t="s">
        <v>412</v>
      </c>
      <c r="E8" s="163" t="e">
        <f>'February 2013'!#REF!</f>
        <v>#REF!</v>
      </c>
      <c r="F8" s="148" t="e">
        <f t="shared" si="0"/>
        <v>#REF!</v>
      </c>
    </row>
    <row r="9" spans="1:6" s="28" customFormat="1" ht="25.5" customHeight="1">
      <c r="A9" s="177">
        <v>5</v>
      </c>
      <c r="B9" s="128" t="s">
        <v>256</v>
      </c>
      <c r="C9" s="128" t="s">
        <v>323</v>
      </c>
      <c r="D9" s="130" t="s">
        <v>257</v>
      </c>
      <c r="E9" s="163">
        <f>'February 2013'!M7</f>
        <v>78839</v>
      </c>
      <c r="F9" s="148">
        <f t="shared" si="0"/>
        <v>200</v>
      </c>
    </row>
    <row r="10" spans="1:6" s="28" customFormat="1" ht="25.5" customHeight="1">
      <c r="A10" s="177">
        <v>6</v>
      </c>
      <c r="B10" s="128" t="s">
        <v>295</v>
      </c>
      <c r="C10" s="5" t="s">
        <v>321</v>
      </c>
      <c r="D10" s="130" t="s">
        <v>259</v>
      </c>
      <c r="E10" s="163">
        <f>'February 2013'!M9</f>
        <v>55070</v>
      </c>
      <c r="F10" s="148">
        <f t="shared" si="0"/>
        <v>200</v>
      </c>
    </row>
    <row r="11" spans="1:6" s="28" customFormat="1" ht="25.5" customHeight="1">
      <c r="A11" s="177">
        <v>7</v>
      </c>
      <c r="B11" s="5" t="s">
        <v>297</v>
      </c>
      <c r="C11" s="5" t="s">
        <v>322</v>
      </c>
      <c r="D11" s="130" t="s">
        <v>261</v>
      </c>
      <c r="E11" s="163" t="e">
        <f>'February 2013'!#REF!</f>
        <v>#REF!</v>
      </c>
      <c r="F11" s="148" t="e">
        <f t="shared" si="0"/>
        <v>#REF!</v>
      </c>
    </row>
    <row r="12" spans="1:6" s="28" customFormat="1" ht="25.5" customHeight="1">
      <c r="A12" s="177">
        <v>8</v>
      </c>
      <c r="B12" s="5" t="s">
        <v>30</v>
      </c>
      <c r="C12" s="5" t="s">
        <v>324</v>
      </c>
      <c r="D12" s="130" t="s">
        <v>29</v>
      </c>
      <c r="E12" s="163">
        <f>'February 2013'!M10</f>
        <v>76968</v>
      </c>
      <c r="F12" s="148">
        <f t="shared" si="0"/>
        <v>200</v>
      </c>
    </row>
    <row r="13" spans="1:6" s="28" customFormat="1" ht="25.5" customHeight="1">
      <c r="A13" s="177">
        <v>9</v>
      </c>
      <c r="B13" s="5" t="s">
        <v>309</v>
      </c>
      <c r="C13" s="5" t="s">
        <v>324</v>
      </c>
      <c r="D13" s="130" t="s">
        <v>310</v>
      </c>
      <c r="E13" s="163" t="e">
        <f>'February 2013'!#REF!</f>
        <v>#REF!</v>
      </c>
      <c r="F13" s="148" t="e">
        <f t="shared" si="0"/>
        <v>#REF!</v>
      </c>
    </row>
    <row r="14" spans="1:6" s="28" customFormat="1" ht="25.5" customHeight="1">
      <c r="A14" s="177">
        <v>10</v>
      </c>
      <c r="B14" s="5" t="s">
        <v>311</v>
      </c>
      <c r="C14" s="5" t="s">
        <v>325</v>
      </c>
      <c r="D14" s="130" t="s">
        <v>413</v>
      </c>
      <c r="E14" s="163">
        <f>'February 2013'!M11</f>
        <v>38565</v>
      </c>
      <c r="F14" s="148">
        <f t="shared" si="0"/>
        <v>200</v>
      </c>
    </row>
    <row r="15" spans="1:6" s="28" customFormat="1" ht="25.5" customHeight="1">
      <c r="A15" s="177">
        <v>11</v>
      </c>
      <c r="B15" s="5" t="s">
        <v>262</v>
      </c>
      <c r="C15" s="128" t="s">
        <v>323</v>
      </c>
      <c r="D15" s="130" t="s">
        <v>281</v>
      </c>
      <c r="E15" s="163">
        <f>'February 2013'!M12</f>
        <v>56607</v>
      </c>
      <c r="F15" s="148">
        <f t="shared" si="0"/>
        <v>200</v>
      </c>
    </row>
    <row r="16" spans="1:6" s="28" customFormat="1" ht="25.5" customHeight="1">
      <c r="A16" s="177">
        <v>12</v>
      </c>
      <c r="B16" s="5" t="s">
        <v>298</v>
      </c>
      <c r="C16" s="5" t="s">
        <v>321</v>
      </c>
      <c r="D16" s="130" t="s">
        <v>302</v>
      </c>
      <c r="E16" s="163">
        <f>'February 2013'!M13</f>
        <v>53668</v>
      </c>
      <c r="F16" s="148">
        <f t="shared" si="0"/>
        <v>200</v>
      </c>
    </row>
    <row r="17" spans="1:6" s="28" customFormat="1" ht="25.5" customHeight="1">
      <c r="A17" s="177">
        <v>13</v>
      </c>
      <c r="B17" s="5" t="s">
        <v>299</v>
      </c>
      <c r="C17" s="5" t="s">
        <v>321</v>
      </c>
      <c r="D17" s="130" t="s">
        <v>264</v>
      </c>
      <c r="E17" s="163">
        <f>'February 2013'!M14</f>
        <v>53608</v>
      </c>
      <c r="F17" s="148">
        <f t="shared" si="0"/>
        <v>200</v>
      </c>
    </row>
    <row r="18" spans="1:6" s="28" customFormat="1" ht="25.5" customHeight="1">
      <c r="A18" s="177">
        <v>14</v>
      </c>
      <c r="B18" s="5" t="s">
        <v>300</v>
      </c>
      <c r="C18" s="5" t="s">
        <v>323</v>
      </c>
      <c r="D18" s="130" t="s">
        <v>266</v>
      </c>
      <c r="E18" s="163">
        <f>'February 2013'!M15</f>
        <v>58068</v>
      </c>
      <c r="F18" s="148">
        <f t="shared" si="0"/>
        <v>200</v>
      </c>
    </row>
    <row r="19" spans="1:6" s="28" customFormat="1" ht="25.5" customHeight="1">
      <c r="A19" s="177">
        <v>15</v>
      </c>
      <c r="B19" s="5" t="s">
        <v>301</v>
      </c>
      <c r="C19" s="5" t="s">
        <v>327</v>
      </c>
      <c r="D19" s="130" t="s">
        <v>267</v>
      </c>
      <c r="E19" s="163">
        <f>'February 2013'!M23</f>
        <v>46959</v>
      </c>
      <c r="F19" s="148">
        <f t="shared" si="0"/>
        <v>200</v>
      </c>
    </row>
    <row r="20" spans="1:6" s="28" customFormat="1" ht="25.5" customHeight="1">
      <c r="A20" s="177">
        <v>16</v>
      </c>
      <c r="B20" s="5" t="s">
        <v>34</v>
      </c>
      <c r="C20" s="5" t="s">
        <v>327</v>
      </c>
      <c r="D20" s="130" t="s">
        <v>33</v>
      </c>
      <c r="E20" s="163" t="e">
        <f>'February 2013'!#REF!</f>
        <v>#REF!</v>
      </c>
      <c r="F20" s="148" t="e">
        <f t="shared" si="0"/>
        <v>#REF!</v>
      </c>
    </row>
    <row r="21" spans="1:6" s="28" customFormat="1" ht="25.5" customHeight="1">
      <c r="A21" s="177">
        <v>17</v>
      </c>
      <c r="B21" s="5" t="s">
        <v>268</v>
      </c>
      <c r="C21" s="5" t="s">
        <v>328</v>
      </c>
      <c r="D21" s="130" t="s">
        <v>269</v>
      </c>
      <c r="E21" s="163">
        <f>'February 2013'!M24</f>
        <v>44485</v>
      </c>
      <c r="F21" s="148">
        <f t="shared" si="0"/>
        <v>200</v>
      </c>
    </row>
    <row r="22" spans="1:6" s="28" customFormat="1" ht="25.5" customHeight="1">
      <c r="A22" s="177">
        <v>18</v>
      </c>
      <c r="B22" s="128" t="s">
        <v>303</v>
      </c>
      <c r="C22" s="5" t="s">
        <v>327</v>
      </c>
      <c r="D22" s="130" t="s">
        <v>271</v>
      </c>
      <c r="E22" s="163">
        <f>'February 2013'!M27</f>
        <v>44485</v>
      </c>
      <c r="F22" s="148">
        <f t="shared" si="0"/>
        <v>200</v>
      </c>
    </row>
    <row r="23" spans="1:6" s="28" customFormat="1" ht="25.5" customHeight="1">
      <c r="A23" s="177">
        <v>19</v>
      </c>
      <c r="B23" s="5" t="s">
        <v>272</v>
      </c>
      <c r="C23" s="5" t="s">
        <v>327</v>
      </c>
      <c r="D23" s="130" t="s">
        <v>273</v>
      </c>
      <c r="E23" s="163">
        <f>'February 2013'!M28</f>
        <v>44485</v>
      </c>
      <c r="F23" s="148">
        <f t="shared" si="0"/>
        <v>200</v>
      </c>
    </row>
    <row r="24" spans="1:6" s="28" customFormat="1" ht="25.5" customHeight="1">
      <c r="A24" s="177">
        <v>20</v>
      </c>
      <c r="B24" s="5" t="s">
        <v>304</v>
      </c>
      <c r="C24" s="5" t="s">
        <v>328</v>
      </c>
      <c r="D24" s="130" t="s">
        <v>275</v>
      </c>
      <c r="E24" s="163">
        <f>'February 2013'!M29</f>
        <v>42000</v>
      </c>
      <c r="F24" s="148">
        <f t="shared" si="0"/>
        <v>200</v>
      </c>
    </row>
    <row r="25" spans="1:6" s="28" customFormat="1" ht="25.5" customHeight="1">
      <c r="A25" s="177">
        <v>21</v>
      </c>
      <c r="B25" s="5" t="s">
        <v>276</v>
      </c>
      <c r="C25" s="5" t="s">
        <v>328</v>
      </c>
      <c r="D25" s="130" t="s">
        <v>277</v>
      </c>
      <c r="E25" s="163">
        <f>'February 2013'!M30</f>
        <v>42000</v>
      </c>
      <c r="F25" s="148">
        <f t="shared" si="0"/>
        <v>200</v>
      </c>
    </row>
    <row r="26" spans="1:6" s="28" customFormat="1" ht="25.5" customHeight="1">
      <c r="A26" s="177">
        <v>22</v>
      </c>
      <c r="B26" s="5" t="s">
        <v>278</v>
      </c>
      <c r="C26" s="5" t="s">
        <v>322</v>
      </c>
      <c r="D26" s="130" t="s">
        <v>279</v>
      </c>
      <c r="E26" s="163">
        <f>'February 2013'!M31</f>
        <v>71305</v>
      </c>
      <c r="F26" s="148">
        <f t="shared" si="0"/>
        <v>200</v>
      </c>
    </row>
    <row r="27" spans="1:6" s="28" customFormat="1" ht="25.5" customHeight="1">
      <c r="A27" s="177">
        <v>23</v>
      </c>
      <c r="B27" s="5" t="s">
        <v>306</v>
      </c>
      <c r="C27" s="5" t="s">
        <v>328</v>
      </c>
      <c r="D27" s="130" t="s">
        <v>280</v>
      </c>
      <c r="E27" s="163" t="e">
        <f>'February 2013'!#REF!</f>
        <v>#REF!</v>
      </c>
      <c r="F27" s="148" t="e">
        <f t="shared" si="0"/>
        <v>#REF!</v>
      </c>
    </row>
    <row r="28" spans="1:6" s="28" customFormat="1" ht="25.5" customHeight="1">
      <c r="A28" s="177">
        <v>24</v>
      </c>
      <c r="B28" s="5" t="s">
        <v>307</v>
      </c>
      <c r="C28" s="5" t="s">
        <v>329</v>
      </c>
      <c r="D28" s="130" t="s">
        <v>36</v>
      </c>
      <c r="E28" s="163">
        <f>'February 2013'!M35</f>
        <v>44535</v>
      </c>
      <c r="F28" s="148">
        <f t="shared" si="0"/>
        <v>200</v>
      </c>
    </row>
    <row r="29" spans="1:6" s="29" customFormat="1" ht="25.5" customHeight="1">
      <c r="A29" s="174"/>
      <c r="B29" s="290" t="s">
        <v>68</v>
      </c>
      <c r="C29" s="290"/>
      <c r="D29" s="290"/>
      <c r="E29" s="151"/>
      <c r="F29" s="175" t="e">
        <f>SUM(F5:F28)</f>
        <v>#REF!</v>
      </c>
    </row>
    <row r="30" spans="1:6" s="29" customFormat="1" ht="25.5" customHeight="1">
      <c r="A30" s="127"/>
      <c r="B30" s="289" t="s">
        <v>415</v>
      </c>
      <c r="C30" s="289"/>
      <c r="D30" s="289"/>
      <c r="E30" s="289"/>
      <c r="F30" s="289"/>
    </row>
    <row r="31" s="29" customFormat="1" ht="16.5">
      <c r="A31" s="30"/>
    </row>
    <row r="32" s="29" customFormat="1" ht="16.5">
      <c r="A32" s="30"/>
    </row>
    <row r="33" s="29" customFormat="1" ht="16.5">
      <c r="A33" s="30"/>
    </row>
    <row r="34" s="29" customFormat="1" ht="16.5">
      <c r="A34" s="30"/>
    </row>
    <row r="35" s="29" customFormat="1" ht="16.5">
      <c r="A35" s="30"/>
    </row>
  </sheetData>
  <sheetProtection/>
  <mergeCells count="5">
    <mergeCell ref="B30:F30"/>
    <mergeCell ref="B29:D29"/>
    <mergeCell ref="A1:F1"/>
    <mergeCell ref="A2:F2"/>
    <mergeCell ref="A3:F3"/>
  </mergeCells>
  <printOptions/>
  <pageMargins left="0.92" right="0.94" top="0.51" bottom="0.34" header="0.14" footer="0.07"/>
  <pageSetup horizontalDpi="180" verticalDpi="18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2" width="9.140625" style="33" customWidth="1"/>
    <col min="3" max="3" width="17.8515625" style="33" bestFit="1" customWidth="1"/>
    <col min="4" max="4" width="12.140625" style="33" bestFit="1" customWidth="1"/>
    <col min="5" max="7" width="9.140625" style="33" customWidth="1"/>
    <col min="8" max="9" width="10.421875" style="33" customWidth="1"/>
    <col min="10" max="16384" width="9.140625" style="33" customWidth="1"/>
  </cols>
  <sheetData>
    <row r="1" spans="1:10" ht="21.75" customHeight="1">
      <c r="A1" s="298" t="s">
        <v>81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10" ht="18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8">
      <c r="A3" s="35" t="s">
        <v>82</v>
      </c>
      <c r="B3" s="35"/>
      <c r="C3" s="35"/>
      <c r="D3" s="35"/>
      <c r="E3" s="35"/>
      <c r="F3" s="35"/>
      <c r="G3" s="35"/>
      <c r="H3" s="35" t="s">
        <v>83</v>
      </c>
      <c r="I3" s="35"/>
      <c r="J3" s="34"/>
    </row>
    <row r="4" spans="1:10" ht="18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18">
      <c r="A5" s="35" t="s">
        <v>84</v>
      </c>
      <c r="B5" s="35"/>
      <c r="C5" s="35"/>
      <c r="D5" s="35"/>
      <c r="E5" s="35"/>
      <c r="F5" s="35"/>
      <c r="G5" s="35"/>
      <c r="H5" s="35" t="s">
        <v>83</v>
      </c>
      <c r="I5" s="35"/>
      <c r="J5" s="34"/>
    </row>
    <row r="6" spans="1:10" ht="18">
      <c r="A6" s="35"/>
      <c r="B6" s="35"/>
      <c r="C6" s="35"/>
      <c r="D6" s="35"/>
      <c r="E6" s="35"/>
      <c r="F6" s="35"/>
      <c r="G6" s="35"/>
      <c r="H6" s="35"/>
      <c r="I6" s="35"/>
      <c r="J6" s="34"/>
    </row>
    <row r="7" spans="1:10" ht="18">
      <c r="A7" s="35" t="s">
        <v>85</v>
      </c>
      <c r="B7" s="35"/>
      <c r="C7" s="35"/>
      <c r="D7" s="35"/>
      <c r="E7" s="35"/>
      <c r="F7" s="35"/>
      <c r="G7" s="35"/>
      <c r="H7" s="35" t="s">
        <v>83</v>
      </c>
      <c r="I7" s="35"/>
      <c r="J7" s="34"/>
    </row>
    <row r="8" spans="1:10" ht="18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8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ht="18">
      <c r="A10" s="35"/>
      <c r="B10" s="35"/>
      <c r="C10" s="35"/>
      <c r="D10" s="35"/>
      <c r="E10" s="35"/>
      <c r="F10" s="35"/>
      <c r="G10" s="35"/>
      <c r="H10" s="34" t="s">
        <v>86</v>
      </c>
      <c r="I10" s="36"/>
      <c r="J10" s="35"/>
    </row>
    <row r="11" spans="1:10" ht="18">
      <c r="A11" s="37"/>
      <c r="B11" s="37"/>
      <c r="C11" s="37"/>
      <c r="D11" s="37"/>
      <c r="E11" s="37"/>
      <c r="F11" s="37"/>
      <c r="G11" s="37"/>
      <c r="H11" s="38"/>
      <c r="I11" s="38"/>
      <c r="J11" s="37"/>
    </row>
    <row r="12" spans="1:10" ht="18">
      <c r="A12" s="35"/>
      <c r="B12" s="35"/>
      <c r="C12" s="35"/>
      <c r="D12" s="35"/>
      <c r="E12" s="35"/>
      <c r="F12" s="35"/>
      <c r="G12" s="35"/>
      <c r="H12" s="36"/>
      <c r="I12" s="36"/>
      <c r="J12" s="35"/>
    </row>
    <row r="13" spans="1:10" ht="28.5" customHeight="1">
      <c r="A13" s="133" t="s">
        <v>87</v>
      </c>
      <c r="B13" s="133"/>
      <c r="C13" s="134"/>
      <c r="D13" s="152">
        <f>'February 2013'!X40</f>
        <v>964106</v>
      </c>
      <c r="E13" s="35"/>
      <c r="F13" s="35"/>
      <c r="G13" s="35"/>
      <c r="H13" s="35"/>
      <c r="I13" s="35"/>
      <c r="J13" s="35"/>
    </row>
    <row r="14" spans="1:10" ht="28.5" customHeight="1">
      <c r="A14" s="133" t="str">
        <f>'February 2013'!C43</f>
        <v>Rupees: Nine  lakhs sixty four thousand one hundred  and six only</v>
      </c>
      <c r="B14" s="133"/>
      <c r="C14" s="133"/>
      <c r="D14" s="133"/>
      <c r="E14" s="133"/>
      <c r="F14" s="133"/>
      <c r="G14" s="133"/>
      <c r="H14" s="133"/>
      <c r="I14" s="35"/>
      <c r="J14" s="35"/>
    </row>
    <row r="15" spans="1:10" ht="28.5" customHeight="1">
      <c r="A15" s="35" t="s">
        <v>88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28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8">
      <c r="A17" s="35" t="s">
        <v>89</v>
      </c>
      <c r="B17" s="36"/>
      <c r="C17" s="35"/>
      <c r="D17" s="35"/>
      <c r="E17" s="35"/>
      <c r="F17" s="35"/>
      <c r="G17" s="35"/>
      <c r="H17" s="35"/>
      <c r="I17" s="35"/>
      <c r="J17" s="35"/>
    </row>
    <row r="18" spans="1:10" ht="18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8">
      <c r="A19" s="35"/>
      <c r="B19" s="35"/>
      <c r="C19" s="35"/>
      <c r="D19" s="35"/>
      <c r="E19" s="35"/>
      <c r="F19" s="35"/>
      <c r="G19" s="35"/>
      <c r="H19" s="36"/>
      <c r="I19" s="36"/>
      <c r="J19" s="35"/>
    </row>
    <row r="20" spans="1:10" ht="18">
      <c r="A20" s="34" t="s">
        <v>86</v>
      </c>
      <c r="B20" s="36"/>
      <c r="C20" s="35"/>
      <c r="D20" s="35"/>
      <c r="E20" s="35"/>
      <c r="F20" s="35"/>
      <c r="G20" s="35"/>
      <c r="H20" s="34" t="s">
        <v>86</v>
      </c>
      <c r="I20" s="34"/>
      <c r="J20" s="34"/>
    </row>
    <row r="21" spans="1:10" ht="18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8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8">
      <c r="A23" s="299" t="s">
        <v>98</v>
      </c>
      <c r="B23" s="299"/>
      <c r="C23" s="299"/>
      <c r="D23" s="299"/>
      <c r="E23" s="299"/>
      <c r="F23" s="299"/>
      <c r="G23" s="299"/>
      <c r="H23" s="299"/>
      <c r="I23" s="299"/>
      <c r="J23" s="299"/>
    </row>
    <row r="24" spans="1:10" ht="18">
      <c r="A24" s="35" t="s">
        <v>90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8">
      <c r="A25" s="35" t="s">
        <v>91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8">
      <c r="A26" s="35" t="s">
        <v>385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8">
      <c r="A27" s="35" t="s">
        <v>92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8">
      <c r="A28" s="35" t="s">
        <v>93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8">
      <c r="A29" s="35" t="s">
        <v>94</v>
      </c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8">
      <c r="A30" s="35" t="s">
        <v>95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8">
      <c r="A31" s="35" t="s">
        <v>99</v>
      </c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8">
      <c r="A32" s="35" t="s">
        <v>96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18">
      <c r="A33" s="300" t="s">
        <v>97</v>
      </c>
      <c r="B33" s="300"/>
      <c r="C33" s="300"/>
      <c r="D33" s="300"/>
      <c r="E33" s="300"/>
      <c r="F33" s="300"/>
      <c r="G33" s="300"/>
      <c r="H33" s="300"/>
      <c r="I33" s="300"/>
      <c r="J33" s="300"/>
    </row>
    <row r="34" spans="1:10" ht="18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8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8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8">
      <c r="A37" s="41"/>
      <c r="B37" s="41"/>
      <c r="C37" s="41"/>
      <c r="D37" s="41"/>
      <c r="E37" s="41"/>
      <c r="F37" s="41"/>
      <c r="G37" s="41"/>
      <c r="H37" s="41"/>
      <c r="I37" s="41"/>
      <c r="J37" s="41"/>
    </row>
    <row r="38" spans="1:10" ht="18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8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8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8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18">
      <c r="A42" s="41"/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18">
      <c r="A43" s="41"/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8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45" spans="1:10" ht="18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spans="1:10" ht="18">
      <c r="A46" s="41"/>
      <c r="B46" s="41"/>
      <c r="C46" s="41"/>
      <c r="D46" s="41"/>
      <c r="E46" s="41"/>
      <c r="F46" s="41"/>
      <c r="G46" s="41"/>
      <c r="H46" s="41"/>
      <c r="I46" s="41"/>
      <c r="J46" s="41"/>
    </row>
    <row r="47" spans="1:10" ht="18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spans="1:10" ht="18">
      <c r="A48" s="41"/>
      <c r="B48" s="41"/>
      <c r="C48" s="41"/>
      <c r="D48" s="41"/>
      <c r="E48" s="41"/>
      <c r="F48" s="41"/>
      <c r="G48" s="41"/>
      <c r="H48" s="41"/>
      <c r="I48" s="41"/>
      <c r="J48" s="41"/>
    </row>
    <row r="49" spans="1:10" ht="18">
      <c r="A49" s="41"/>
      <c r="B49" s="41"/>
      <c r="C49" s="41"/>
      <c r="D49" s="41"/>
      <c r="E49" s="41"/>
      <c r="F49" s="41"/>
      <c r="G49" s="41"/>
      <c r="H49" s="41"/>
      <c r="I49" s="41"/>
      <c r="J49" s="41"/>
    </row>
    <row r="50" spans="1:10" ht="18">
      <c r="A50" s="41"/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18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2" spans="1:10" ht="18">
      <c r="A52" s="41"/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18">
      <c r="A53" s="41"/>
      <c r="B53" s="41"/>
      <c r="C53" s="41"/>
      <c r="D53" s="41"/>
      <c r="E53" s="41"/>
      <c r="F53" s="41"/>
      <c r="G53" s="41"/>
      <c r="H53" s="41"/>
      <c r="I53" s="41"/>
      <c r="J53" s="41"/>
    </row>
  </sheetData>
  <sheetProtection/>
  <mergeCells count="3">
    <mergeCell ref="A1:J1"/>
    <mergeCell ref="A23:J23"/>
    <mergeCell ref="A33:J33"/>
  </mergeCells>
  <printOptions/>
  <pageMargins left="0.51" right="0.32" top="0.87" bottom="1" header="0.5" footer="0.5"/>
  <pageSetup fitToHeight="1" fitToWidth="1" horizontalDpi="600" verticalDpi="600" orientation="portrait" paperSize="5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pane xSplit="3" ySplit="4" topLeftCell="L3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43" sqref="C43:X44"/>
    </sheetView>
  </sheetViews>
  <sheetFormatPr defaultColWidth="9.140625" defaultRowHeight="12.75"/>
  <cols>
    <col min="1" max="1" width="5.140625" style="17" customWidth="1"/>
    <col min="2" max="2" width="21.57421875" style="17" customWidth="1"/>
    <col min="3" max="3" width="7.7109375" style="17" customWidth="1"/>
    <col min="4" max="4" width="10.28125" style="17" customWidth="1"/>
    <col min="5" max="5" width="7.8515625" style="17" customWidth="1"/>
    <col min="6" max="6" width="5.00390625" style="17" customWidth="1"/>
    <col min="7" max="7" width="4.28125" style="17" customWidth="1"/>
    <col min="8" max="8" width="8.28125" style="17" customWidth="1"/>
    <col min="9" max="10" width="8.421875" style="17" customWidth="1"/>
    <col min="11" max="11" width="6.57421875" style="17" customWidth="1"/>
    <col min="12" max="12" width="6.28125" style="17" customWidth="1"/>
    <col min="13" max="14" width="8.140625" style="17" customWidth="1"/>
    <col min="15" max="15" width="6.8515625" style="17" customWidth="1"/>
    <col min="16" max="16" width="7.28125" style="17" customWidth="1"/>
    <col min="17" max="17" width="6.140625" style="17" customWidth="1"/>
    <col min="18" max="20" width="6.00390625" style="17" customWidth="1"/>
    <col min="21" max="21" width="7.8515625" style="17" customWidth="1"/>
    <col min="22" max="22" width="5.8515625" style="17" customWidth="1"/>
    <col min="23" max="23" width="8.00390625" style="17" customWidth="1"/>
    <col min="24" max="24" width="8.57421875" style="17" customWidth="1"/>
    <col min="25" max="16384" width="9.140625" style="17" customWidth="1"/>
  </cols>
  <sheetData>
    <row r="1" spans="1:24" ht="18">
      <c r="A1" s="305" t="s">
        <v>486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1:24" ht="15.75">
      <c r="A2" s="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0"/>
      <c r="N2" s="120"/>
      <c r="O2" s="119"/>
      <c r="P2" s="4"/>
      <c r="Q2" s="4"/>
      <c r="R2" s="4"/>
      <c r="S2" s="4"/>
      <c r="T2" s="4"/>
      <c r="U2" s="4"/>
      <c r="V2" s="4"/>
      <c r="W2" s="121"/>
      <c r="X2" s="121"/>
    </row>
    <row r="3" spans="1:24" ht="25.5">
      <c r="A3" s="195" t="s">
        <v>10</v>
      </c>
      <c r="B3" s="196" t="s">
        <v>409</v>
      </c>
      <c r="C3" s="195" t="s">
        <v>386</v>
      </c>
      <c r="D3" s="195" t="s">
        <v>387</v>
      </c>
      <c r="E3" s="171" t="s">
        <v>0</v>
      </c>
      <c r="F3" s="171" t="s">
        <v>1</v>
      </c>
      <c r="G3" s="171" t="s">
        <v>252</v>
      </c>
      <c r="H3" s="195" t="s">
        <v>487</v>
      </c>
      <c r="I3" s="195" t="s">
        <v>382</v>
      </c>
      <c r="J3" s="195" t="s">
        <v>460</v>
      </c>
      <c r="K3" s="171" t="s">
        <v>3</v>
      </c>
      <c r="L3" s="195" t="s">
        <v>427</v>
      </c>
      <c r="M3" s="194" t="s">
        <v>381</v>
      </c>
      <c r="N3" s="197" t="s">
        <v>7</v>
      </c>
      <c r="O3" s="171" t="s">
        <v>4</v>
      </c>
      <c r="P3" s="195" t="s">
        <v>6</v>
      </c>
      <c r="Q3" s="171" t="s">
        <v>5</v>
      </c>
      <c r="R3" s="171" t="s">
        <v>9</v>
      </c>
      <c r="S3" s="171" t="s">
        <v>378</v>
      </c>
      <c r="T3" s="171" t="s">
        <v>488</v>
      </c>
      <c r="U3" s="171" t="s">
        <v>462</v>
      </c>
      <c r="V3" s="197" t="s">
        <v>253</v>
      </c>
      <c r="W3" s="198" t="s">
        <v>8</v>
      </c>
      <c r="X3" s="194" t="s">
        <v>380</v>
      </c>
    </row>
    <row r="4" spans="1:24" ht="12.75">
      <c r="A4" s="195">
        <v>1</v>
      </c>
      <c r="B4" s="171">
        <v>2</v>
      </c>
      <c r="C4" s="195"/>
      <c r="D4" s="195"/>
      <c r="E4" s="171">
        <v>3</v>
      </c>
      <c r="F4" s="171">
        <v>4</v>
      </c>
      <c r="G4" s="171">
        <v>5</v>
      </c>
      <c r="H4" s="195">
        <v>6</v>
      </c>
      <c r="I4" s="195">
        <v>7</v>
      </c>
      <c r="J4" s="195"/>
      <c r="K4" s="171">
        <v>8</v>
      </c>
      <c r="L4" s="195"/>
      <c r="M4" s="194">
        <v>12</v>
      </c>
      <c r="N4" s="197">
        <v>13</v>
      </c>
      <c r="O4" s="171">
        <v>14</v>
      </c>
      <c r="P4" s="195">
        <v>15</v>
      </c>
      <c r="Q4" s="171">
        <v>17</v>
      </c>
      <c r="R4" s="171">
        <v>18</v>
      </c>
      <c r="S4" s="171"/>
      <c r="T4" s="171"/>
      <c r="U4" s="171"/>
      <c r="V4" s="197">
        <v>28</v>
      </c>
      <c r="W4" s="198">
        <v>31</v>
      </c>
      <c r="X4" s="194">
        <v>32</v>
      </c>
    </row>
    <row r="5" spans="1:24" ht="45" customHeight="1">
      <c r="A5" s="198">
        <v>1</v>
      </c>
      <c r="B5" s="200" t="s">
        <v>461</v>
      </c>
      <c r="C5" s="194" t="s">
        <v>463</v>
      </c>
      <c r="D5" s="194"/>
      <c r="E5" s="194">
        <v>19580</v>
      </c>
      <c r="F5" s="194"/>
      <c r="G5" s="194"/>
      <c r="H5" s="194">
        <f>ROUND(E5*77.896%,0)</f>
        <v>15252</v>
      </c>
      <c r="I5" s="194">
        <f>ROUND(E5*20%,0)</f>
        <v>3916</v>
      </c>
      <c r="J5" s="194">
        <f>ROUND(E5*27%,0)</f>
        <v>5287</v>
      </c>
      <c r="K5" s="194">
        <v>350</v>
      </c>
      <c r="L5" s="194"/>
      <c r="M5" s="194">
        <f>SUM(E5:K5)</f>
        <v>44385</v>
      </c>
      <c r="N5" s="194">
        <v>2000</v>
      </c>
      <c r="O5" s="194"/>
      <c r="P5" s="194">
        <v>600</v>
      </c>
      <c r="Q5" s="194">
        <v>120</v>
      </c>
      <c r="R5" s="194">
        <v>200</v>
      </c>
      <c r="S5" s="194">
        <f>ROUND(E5*2/30,0)</f>
        <v>1305</v>
      </c>
      <c r="T5" s="194">
        <v>120</v>
      </c>
      <c r="U5" s="194">
        <v>500</v>
      </c>
      <c r="V5" s="194"/>
      <c r="W5" s="194">
        <f>SUM(N5:V5)</f>
        <v>4845</v>
      </c>
      <c r="X5" s="194">
        <f>M5-W5</f>
        <v>39540</v>
      </c>
    </row>
    <row r="6" spans="1:24" ht="45" customHeight="1">
      <c r="A6" s="198">
        <v>2</v>
      </c>
      <c r="B6" s="201" t="s">
        <v>430</v>
      </c>
      <c r="C6" s="194" t="s">
        <v>431</v>
      </c>
      <c r="D6" s="194">
        <v>2122485</v>
      </c>
      <c r="E6" s="194">
        <v>21820</v>
      </c>
      <c r="F6" s="194">
        <v>145</v>
      </c>
      <c r="G6" s="194">
        <v>0</v>
      </c>
      <c r="H6" s="194">
        <f>ROUND(E6*77.896%,0)</f>
        <v>16997</v>
      </c>
      <c r="I6" s="194">
        <f>ROUND(E6*20%,0)</f>
        <v>4364</v>
      </c>
      <c r="J6" s="194">
        <f>ROUND(E6*27%,0)</f>
        <v>5891</v>
      </c>
      <c r="K6" s="194">
        <v>350</v>
      </c>
      <c r="L6" s="194"/>
      <c r="M6" s="194">
        <f>SUM(E6:K6)</f>
        <v>49567</v>
      </c>
      <c r="N6" s="194">
        <v>5000</v>
      </c>
      <c r="O6" s="194"/>
      <c r="P6" s="194">
        <v>750</v>
      </c>
      <c r="Q6" s="194">
        <v>60</v>
      </c>
      <c r="R6" s="194">
        <f>IF(AND(2000&lt;M6,M6&lt;=3000),25,IF(AND(3000&lt;M6,M6&lt;=4000),35,IF(AND(4000&lt;M6,M6&lt;=5000),45,IF(AND(5000&lt;M6,M6&lt;=6000),60,IF(AND(6000&lt;M6,M6&lt;=10000),80,IF(AND(10000&lt;M6,M6&lt;=15000),100,IF(AND(15000&lt;M6,M6&lt;=20000),150,200)))))))</f>
        <v>200</v>
      </c>
      <c r="S6" s="194">
        <f>ROUND(E6*2/30,0)</f>
        <v>1455</v>
      </c>
      <c r="T6" s="194"/>
      <c r="U6" s="194">
        <v>5000</v>
      </c>
      <c r="V6" s="194">
        <v>0</v>
      </c>
      <c r="W6" s="194">
        <f>SUM(N6:V6)</f>
        <v>12465</v>
      </c>
      <c r="X6" s="194">
        <f>M6-W6</f>
        <v>37102</v>
      </c>
    </row>
    <row r="7" spans="1:24" ht="45" customHeight="1">
      <c r="A7" s="203">
        <v>3</v>
      </c>
      <c r="B7" s="204" t="s">
        <v>389</v>
      </c>
      <c r="C7" s="194" t="s">
        <v>388</v>
      </c>
      <c r="D7" s="194">
        <v>220040</v>
      </c>
      <c r="E7" s="194">
        <v>34900</v>
      </c>
      <c r="F7" s="194">
        <v>0</v>
      </c>
      <c r="G7" s="194">
        <v>0</v>
      </c>
      <c r="H7" s="194">
        <f>ROUND(E7*77.896%,0)</f>
        <v>27186</v>
      </c>
      <c r="I7" s="194">
        <f>ROUND(E7*20%,0)</f>
        <v>6980</v>
      </c>
      <c r="J7" s="194">
        <f>ROUND(E7*27%,0)</f>
        <v>9423</v>
      </c>
      <c r="K7" s="194">
        <v>350</v>
      </c>
      <c r="L7" s="194"/>
      <c r="M7" s="194">
        <f>SUM(E7:K7)</f>
        <v>78839</v>
      </c>
      <c r="N7" s="194">
        <v>5000</v>
      </c>
      <c r="O7" s="194"/>
      <c r="P7" s="194">
        <v>1000</v>
      </c>
      <c r="Q7" s="194">
        <v>60</v>
      </c>
      <c r="R7" s="194">
        <f>IF(AND(2000&lt;M7,M7&lt;=3000),25,IF(AND(3000&lt;M7,M7&lt;=4000),35,IF(AND(4000&lt;M7,M7&lt;=5000),45,IF(AND(5000&lt;M7,M7&lt;=6000),60,IF(AND(6000&lt;M7,M7&lt;=10000),80,IF(AND(10000&lt;M7,M7&lt;=15000),100,IF(AND(15000&lt;M7,M7&lt;=20000),150,200)))))))</f>
        <v>200</v>
      </c>
      <c r="S7" s="194">
        <f>ROUND(E7*2/30,0)</f>
        <v>2327</v>
      </c>
      <c r="T7" s="194">
        <v>120</v>
      </c>
      <c r="U7" s="194">
        <v>10000</v>
      </c>
      <c r="V7" s="194">
        <v>0</v>
      </c>
      <c r="W7" s="194">
        <f>SUM(N7:V7)</f>
        <v>18707</v>
      </c>
      <c r="X7" s="194">
        <f>M7-W7</f>
        <v>60132</v>
      </c>
    </row>
    <row r="8" spans="1:24" ht="15.75" customHeight="1" hidden="1">
      <c r="A8" s="203"/>
      <c r="B8" s="200"/>
      <c r="C8" s="200"/>
      <c r="D8" s="200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</row>
    <row r="9" spans="1:24" ht="45" customHeight="1">
      <c r="A9" s="198">
        <v>4</v>
      </c>
      <c r="B9" s="204" t="s">
        <v>390</v>
      </c>
      <c r="C9" s="194" t="s">
        <v>321</v>
      </c>
      <c r="D9" s="194">
        <v>239541</v>
      </c>
      <c r="E9" s="194">
        <v>24300</v>
      </c>
      <c r="F9" s="194">
        <v>70</v>
      </c>
      <c r="G9" s="194">
        <v>0</v>
      </c>
      <c r="H9" s="194">
        <f aca="true" t="shared" si="0" ref="H9:H15">ROUND(E9*77.896%,0)</f>
        <v>18929</v>
      </c>
      <c r="I9" s="194">
        <f aca="true" t="shared" si="1" ref="I9:I15">ROUND(E9*20%,0)</f>
        <v>4860</v>
      </c>
      <c r="J9" s="194">
        <f aca="true" t="shared" si="2" ref="J9:J15">ROUND(E9*27%,0)</f>
        <v>6561</v>
      </c>
      <c r="K9" s="194">
        <v>350</v>
      </c>
      <c r="L9" s="194"/>
      <c r="M9" s="194">
        <f aca="true" t="shared" si="3" ref="M9:M15">SUM(E9:K9)</f>
        <v>55070</v>
      </c>
      <c r="N9" s="194">
        <v>1000</v>
      </c>
      <c r="O9" s="194">
        <v>0</v>
      </c>
      <c r="P9" s="194">
        <v>750</v>
      </c>
      <c r="Q9" s="194">
        <v>60</v>
      </c>
      <c r="R9" s="194">
        <f aca="true" t="shared" si="4" ref="R9:R14">IF(AND(2000&lt;M9,M9&lt;=3000),25,IF(AND(3000&lt;M9,M9&lt;=4000),35,IF(AND(4000&lt;M9,M9&lt;=5000),45,IF(AND(5000&lt;M9,M9&lt;=6000),60,IF(AND(6000&lt;M9,M9&lt;=10000),80,IF(AND(10000&lt;M9,M9&lt;=15000),100,IF(AND(15000&lt;M9,M9&lt;=20000),150,200)))))))</f>
        <v>200</v>
      </c>
      <c r="S9" s="194">
        <f aca="true" t="shared" si="5" ref="S9:S15">ROUND(E9*2/30,0)</f>
        <v>1620</v>
      </c>
      <c r="T9" s="194">
        <v>120</v>
      </c>
      <c r="U9" s="194">
        <v>4000</v>
      </c>
      <c r="V9" s="194">
        <v>0</v>
      </c>
      <c r="W9" s="194">
        <f aca="true" t="shared" si="6" ref="W9:W15">SUM(N9:V9)</f>
        <v>7750</v>
      </c>
      <c r="X9" s="194">
        <f aca="true" t="shared" si="7" ref="X9:X15">M9-W9</f>
        <v>47320</v>
      </c>
    </row>
    <row r="10" spans="1:24" ht="45" customHeight="1">
      <c r="A10" s="198">
        <v>5</v>
      </c>
      <c r="B10" s="200" t="s">
        <v>392</v>
      </c>
      <c r="C10" s="194" t="s">
        <v>391</v>
      </c>
      <c r="D10" s="194">
        <v>220306</v>
      </c>
      <c r="E10" s="194">
        <v>34050</v>
      </c>
      <c r="F10" s="194">
        <v>0</v>
      </c>
      <c r="G10" s="194">
        <v>40</v>
      </c>
      <c r="H10" s="194">
        <f t="shared" si="0"/>
        <v>26524</v>
      </c>
      <c r="I10" s="194">
        <f t="shared" si="1"/>
        <v>6810</v>
      </c>
      <c r="J10" s="194">
        <f t="shared" si="2"/>
        <v>9194</v>
      </c>
      <c r="K10" s="194">
        <v>350</v>
      </c>
      <c r="L10" s="194"/>
      <c r="M10" s="194">
        <f t="shared" si="3"/>
        <v>76968</v>
      </c>
      <c r="N10" s="194">
        <v>10000</v>
      </c>
      <c r="O10" s="194">
        <v>0</v>
      </c>
      <c r="P10" s="194">
        <v>0</v>
      </c>
      <c r="Q10" s="194">
        <v>60</v>
      </c>
      <c r="R10" s="202">
        <f t="shared" si="4"/>
        <v>200</v>
      </c>
      <c r="S10" s="194">
        <f t="shared" si="5"/>
        <v>2270</v>
      </c>
      <c r="T10" s="194">
        <v>120</v>
      </c>
      <c r="U10" s="206">
        <v>15000</v>
      </c>
      <c r="V10" s="194">
        <v>0</v>
      </c>
      <c r="W10" s="194">
        <f t="shared" si="6"/>
        <v>27650</v>
      </c>
      <c r="X10" s="194">
        <f t="shared" si="7"/>
        <v>49318</v>
      </c>
    </row>
    <row r="11" spans="1:24" ht="45" customHeight="1">
      <c r="A11" s="205" t="s">
        <v>457</v>
      </c>
      <c r="B11" s="200" t="s">
        <v>439</v>
      </c>
      <c r="C11" s="194" t="s">
        <v>394</v>
      </c>
      <c r="D11" s="194">
        <v>227063</v>
      </c>
      <c r="E11" s="194">
        <v>17050</v>
      </c>
      <c r="F11" s="194"/>
      <c r="G11" s="194"/>
      <c r="H11" s="194">
        <f t="shared" si="0"/>
        <v>13281</v>
      </c>
      <c r="I11" s="194">
        <f t="shared" si="1"/>
        <v>3410</v>
      </c>
      <c r="J11" s="194">
        <f t="shared" si="2"/>
        <v>4604</v>
      </c>
      <c r="K11" s="194">
        <v>220</v>
      </c>
      <c r="L11" s="194"/>
      <c r="M11" s="194">
        <f t="shared" si="3"/>
        <v>38565</v>
      </c>
      <c r="N11" s="194">
        <v>1000</v>
      </c>
      <c r="O11" s="194"/>
      <c r="P11" s="194">
        <v>600</v>
      </c>
      <c r="Q11" s="194">
        <v>60</v>
      </c>
      <c r="R11" s="194">
        <f t="shared" si="4"/>
        <v>200</v>
      </c>
      <c r="S11" s="194">
        <f t="shared" si="5"/>
        <v>1137</v>
      </c>
      <c r="T11" s="194">
        <v>90</v>
      </c>
      <c r="U11" s="194"/>
      <c r="V11" s="194"/>
      <c r="W11" s="194">
        <f t="shared" si="6"/>
        <v>3087</v>
      </c>
      <c r="X11" s="194">
        <f t="shared" si="7"/>
        <v>35478</v>
      </c>
    </row>
    <row r="12" spans="1:24" ht="45" customHeight="1">
      <c r="A12" s="198">
        <v>7</v>
      </c>
      <c r="B12" s="201" t="s">
        <v>393</v>
      </c>
      <c r="C12" s="194" t="s">
        <v>388</v>
      </c>
      <c r="D12" s="194">
        <v>221604</v>
      </c>
      <c r="E12" s="194">
        <v>24950</v>
      </c>
      <c r="F12" s="194">
        <v>75</v>
      </c>
      <c r="G12" s="194">
        <v>70</v>
      </c>
      <c r="H12" s="194">
        <f t="shared" si="0"/>
        <v>19435</v>
      </c>
      <c r="I12" s="194">
        <f t="shared" si="1"/>
        <v>4990</v>
      </c>
      <c r="J12" s="194">
        <f t="shared" si="2"/>
        <v>6737</v>
      </c>
      <c r="K12" s="194">
        <v>350</v>
      </c>
      <c r="L12" s="194"/>
      <c r="M12" s="194">
        <f t="shared" si="3"/>
        <v>56607</v>
      </c>
      <c r="N12" s="194">
        <v>2000</v>
      </c>
      <c r="O12" s="194">
        <v>0</v>
      </c>
      <c r="P12" s="194"/>
      <c r="Q12" s="194">
        <v>60</v>
      </c>
      <c r="R12" s="202">
        <f t="shared" si="4"/>
        <v>200</v>
      </c>
      <c r="S12" s="194">
        <f t="shared" si="5"/>
        <v>1663</v>
      </c>
      <c r="T12" s="194">
        <v>120</v>
      </c>
      <c r="U12" s="206">
        <v>5000</v>
      </c>
      <c r="V12" s="194">
        <v>0</v>
      </c>
      <c r="W12" s="194">
        <f t="shared" si="6"/>
        <v>9043</v>
      </c>
      <c r="X12" s="194">
        <f t="shared" si="7"/>
        <v>47564</v>
      </c>
    </row>
    <row r="13" spans="1:24" ht="45" customHeight="1">
      <c r="A13" s="198">
        <v>8</v>
      </c>
      <c r="B13" s="200" t="s">
        <v>395</v>
      </c>
      <c r="C13" s="194" t="s">
        <v>321</v>
      </c>
      <c r="D13" s="194">
        <v>220302</v>
      </c>
      <c r="E13" s="194">
        <v>23650</v>
      </c>
      <c r="F13" s="194">
        <v>130</v>
      </c>
      <c r="G13" s="194">
        <v>0</v>
      </c>
      <c r="H13" s="194">
        <f t="shared" si="0"/>
        <v>18422</v>
      </c>
      <c r="I13" s="194">
        <f t="shared" si="1"/>
        <v>4730</v>
      </c>
      <c r="J13" s="194">
        <f t="shared" si="2"/>
        <v>6386</v>
      </c>
      <c r="K13" s="194">
        <v>350</v>
      </c>
      <c r="L13" s="194"/>
      <c r="M13" s="194">
        <f t="shared" si="3"/>
        <v>53668</v>
      </c>
      <c r="N13" s="194">
        <v>4000</v>
      </c>
      <c r="O13" s="194">
        <v>0</v>
      </c>
      <c r="P13" s="194">
        <v>750</v>
      </c>
      <c r="Q13" s="194">
        <v>60</v>
      </c>
      <c r="R13" s="202">
        <f t="shared" si="4"/>
        <v>200</v>
      </c>
      <c r="S13" s="194">
        <f t="shared" si="5"/>
        <v>1577</v>
      </c>
      <c r="T13" s="194">
        <v>120</v>
      </c>
      <c r="U13" s="206">
        <v>3000</v>
      </c>
      <c r="V13" s="194">
        <v>0</v>
      </c>
      <c r="W13" s="194">
        <f t="shared" si="6"/>
        <v>9707</v>
      </c>
      <c r="X13" s="194">
        <f t="shared" si="7"/>
        <v>43961</v>
      </c>
    </row>
    <row r="14" spans="1:24" ht="45" customHeight="1">
      <c r="A14" s="198">
        <v>9</v>
      </c>
      <c r="B14" s="204" t="s">
        <v>396</v>
      </c>
      <c r="C14" s="194" t="s">
        <v>321</v>
      </c>
      <c r="D14" s="194">
        <v>235252</v>
      </c>
      <c r="E14" s="194">
        <v>23650</v>
      </c>
      <c r="F14" s="194">
        <v>70</v>
      </c>
      <c r="G14" s="194">
        <v>0</v>
      </c>
      <c r="H14" s="194">
        <f t="shared" si="0"/>
        <v>18422</v>
      </c>
      <c r="I14" s="194">
        <f t="shared" si="1"/>
        <v>4730</v>
      </c>
      <c r="J14" s="194">
        <f t="shared" si="2"/>
        <v>6386</v>
      </c>
      <c r="K14" s="194">
        <v>350</v>
      </c>
      <c r="L14" s="194"/>
      <c r="M14" s="194">
        <f t="shared" si="3"/>
        <v>53608</v>
      </c>
      <c r="N14" s="194">
        <v>4000</v>
      </c>
      <c r="O14" s="194">
        <v>0</v>
      </c>
      <c r="P14" s="194">
        <v>750</v>
      </c>
      <c r="Q14" s="194">
        <v>60</v>
      </c>
      <c r="R14" s="202">
        <f t="shared" si="4"/>
        <v>200</v>
      </c>
      <c r="S14" s="194">
        <f t="shared" si="5"/>
        <v>1577</v>
      </c>
      <c r="T14" s="194">
        <v>120</v>
      </c>
      <c r="U14" s="206">
        <v>3000</v>
      </c>
      <c r="V14" s="194">
        <v>0</v>
      </c>
      <c r="W14" s="194">
        <f t="shared" si="6"/>
        <v>9707</v>
      </c>
      <c r="X14" s="194">
        <f t="shared" si="7"/>
        <v>43901</v>
      </c>
    </row>
    <row r="15" spans="1:24" ht="47.25" customHeight="1">
      <c r="A15" s="304">
        <v>10</v>
      </c>
      <c r="B15" s="204" t="s">
        <v>397</v>
      </c>
      <c r="C15" s="194" t="s">
        <v>388</v>
      </c>
      <c r="D15" s="194">
        <v>221495</v>
      </c>
      <c r="E15" s="194">
        <v>25600</v>
      </c>
      <c r="F15" s="194">
        <v>70</v>
      </c>
      <c r="G15" s="194">
        <v>75</v>
      </c>
      <c r="H15" s="194">
        <f t="shared" si="0"/>
        <v>19941</v>
      </c>
      <c r="I15" s="194">
        <f t="shared" si="1"/>
        <v>5120</v>
      </c>
      <c r="J15" s="194">
        <f t="shared" si="2"/>
        <v>6912</v>
      </c>
      <c r="K15" s="194">
        <v>350</v>
      </c>
      <c r="L15" s="194"/>
      <c r="M15" s="194">
        <f t="shared" si="3"/>
        <v>58068</v>
      </c>
      <c r="N15" s="194">
        <v>2000</v>
      </c>
      <c r="O15" s="194">
        <v>0</v>
      </c>
      <c r="P15" s="194">
        <v>750</v>
      </c>
      <c r="Q15" s="194">
        <v>60</v>
      </c>
      <c r="R15" s="206">
        <v>200</v>
      </c>
      <c r="S15" s="194">
        <f t="shared" si="5"/>
        <v>1707</v>
      </c>
      <c r="T15" s="194">
        <v>120</v>
      </c>
      <c r="U15" s="206">
        <v>5000</v>
      </c>
      <c r="V15" s="194"/>
      <c r="W15" s="194">
        <f t="shared" si="6"/>
        <v>9837</v>
      </c>
      <c r="X15" s="194">
        <f t="shared" si="7"/>
        <v>48231</v>
      </c>
    </row>
    <row r="16" spans="1:24" ht="5.25" customHeight="1" hidden="1">
      <c r="A16" s="304"/>
      <c r="B16" s="194" t="s">
        <v>251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207"/>
      <c r="P16" s="194"/>
      <c r="Q16" s="194"/>
      <c r="R16" s="194"/>
      <c r="S16" s="194"/>
      <c r="T16" s="194"/>
      <c r="U16" s="194"/>
      <c r="V16" s="200"/>
      <c r="W16" s="194"/>
      <c r="X16" s="194"/>
    </row>
    <row r="17" spans="1:24" ht="24" customHeight="1" hidden="1">
      <c r="A17" s="30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207"/>
      <c r="P17" s="194"/>
      <c r="Q17" s="194"/>
      <c r="R17" s="194"/>
      <c r="S17" s="194"/>
      <c r="T17" s="194"/>
      <c r="U17" s="194"/>
      <c r="V17" s="200"/>
      <c r="W17" s="194"/>
      <c r="X17" s="194"/>
    </row>
    <row r="18" spans="1:24" ht="12.75" customHeight="1" hidden="1">
      <c r="A18" s="304">
        <v>4</v>
      </c>
      <c r="B18" s="200"/>
      <c r="C18" s="200"/>
      <c r="D18" s="200"/>
      <c r="E18" s="303"/>
      <c r="F18" s="194"/>
      <c r="G18" s="303"/>
      <c r="H18" s="303"/>
      <c r="I18" s="303"/>
      <c r="J18" s="194"/>
      <c r="K18" s="303"/>
      <c r="L18" s="194"/>
      <c r="M18" s="303"/>
      <c r="N18" s="303"/>
      <c r="O18" s="303"/>
      <c r="P18" s="303"/>
      <c r="Q18" s="303"/>
      <c r="R18" s="303"/>
      <c r="S18" s="194"/>
      <c r="T18" s="194"/>
      <c r="U18" s="194"/>
      <c r="V18" s="303"/>
      <c r="W18" s="303"/>
      <c r="X18" s="303"/>
    </row>
    <row r="19" spans="1:24" ht="15" customHeight="1" hidden="1">
      <c r="A19" s="304"/>
      <c r="B19" s="200"/>
      <c r="C19" s="200"/>
      <c r="D19" s="200"/>
      <c r="E19" s="303"/>
      <c r="F19" s="194"/>
      <c r="G19" s="303"/>
      <c r="H19" s="303"/>
      <c r="I19" s="303"/>
      <c r="J19" s="194"/>
      <c r="K19" s="303"/>
      <c r="L19" s="194"/>
      <c r="M19" s="303"/>
      <c r="N19" s="303"/>
      <c r="O19" s="303"/>
      <c r="P19" s="303"/>
      <c r="Q19" s="303"/>
      <c r="R19" s="303"/>
      <c r="S19" s="194"/>
      <c r="T19" s="194"/>
      <c r="U19" s="194"/>
      <c r="V19" s="303"/>
      <c r="W19" s="303"/>
      <c r="X19" s="303"/>
    </row>
    <row r="20" spans="1:24" ht="15" customHeight="1" hidden="1">
      <c r="A20" s="304"/>
      <c r="B20" s="200"/>
      <c r="C20" s="200"/>
      <c r="D20" s="200"/>
      <c r="E20" s="303"/>
      <c r="F20" s="194"/>
      <c r="G20" s="303"/>
      <c r="H20" s="303"/>
      <c r="I20" s="303"/>
      <c r="J20" s="194"/>
      <c r="K20" s="303"/>
      <c r="L20" s="194"/>
      <c r="M20" s="303"/>
      <c r="N20" s="303"/>
      <c r="O20" s="303"/>
      <c r="P20" s="303"/>
      <c r="Q20" s="303"/>
      <c r="R20" s="303"/>
      <c r="S20" s="194"/>
      <c r="T20" s="194"/>
      <c r="U20" s="194"/>
      <c r="V20" s="303"/>
      <c r="W20" s="303"/>
      <c r="X20" s="303"/>
    </row>
    <row r="21" spans="1:24" ht="12.75" hidden="1">
      <c r="A21" s="304"/>
      <c r="B21" s="200"/>
      <c r="C21" s="200"/>
      <c r="D21" s="200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202"/>
      <c r="P21" s="194"/>
      <c r="Q21" s="194"/>
      <c r="R21" s="194"/>
      <c r="S21" s="194"/>
      <c r="T21" s="194"/>
      <c r="U21" s="194"/>
      <c r="V21" s="194"/>
      <c r="W21" s="194"/>
      <c r="X21" s="194"/>
    </row>
    <row r="22" spans="1:24" ht="12.75" hidden="1">
      <c r="A22" s="304"/>
      <c r="B22" s="200"/>
      <c r="C22" s="200"/>
      <c r="D22" s="200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</row>
    <row r="23" spans="1:24" ht="45" customHeight="1">
      <c r="A23" s="198">
        <v>11</v>
      </c>
      <c r="B23" s="204" t="s">
        <v>398</v>
      </c>
      <c r="C23" s="194" t="s">
        <v>405</v>
      </c>
      <c r="D23" s="194">
        <v>220229</v>
      </c>
      <c r="E23" s="194">
        <v>20680</v>
      </c>
      <c r="F23" s="194">
        <v>100</v>
      </c>
      <c r="G23" s="194">
        <v>0</v>
      </c>
      <c r="H23" s="194">
        <f>ROUND(E23*77.896%,0)</f>
        <v>16109</v>
      </c>
      <c r="I23" s="194">
        <f>ROUND(E23*20%,0)</f>
        <v>4136</v>
      </c>
      <c r="J23" s="194">
        <f>ROUND(E23*27%,0)</f>
        <v>5584</v>
      </c>
      <c r="K23" s="194">
        <v>350</v>
      </c>
      <c r="L23" s="194"/>
      <c r="M23" s="194">
        <f>SUM(E23:K23)</f>
        <v>46959</v>
      </c>
      <c r="N23" s="194">
        <v>1500</v>
      </c>
      <c r="O23" s="194">
        <v>0</v>
      </c>
      <c r="P23" s="194">
        <v>600</v>
      </c>
      <c r="Q23" s="194">
        <v>60</v>
      </c>
      <c r="R23" s="202">
        <f>IF(AND(2000&lt;M23,M23&lt;=3000),25,IF(AND(3000&lt;M23,M23&lt;=4000),35,IF(AND(4000&lt;M23,M23&lt;=5000),45,IF(AND(5000&lt;M23,M23&lt;=6000),60,IF(AND(6000&lt;M23,M23&lt;=10000),80,IF(AND(10000&lt;M23,M23&lt;=15000),100,IF(AND(15000&lt;M23,M23&lt;=20000),150,200)))))))</f>
        <v>200</v>
      </c>
      <c r="S23" s="194">
        <f>ROUND(E23*2/30,0)</f>
        <v>1379</v>
      </c>
      <c r="T23" s="194">
        <v>120</v>
      </c>
      <c r="U23" s="206">
        <v>2000</v>
      </c>
      <c r="V23" s="194">
        <v>0</v>
      </c>
      <c r="W23" s="194">
        <f>SUM(N23:V23)</f>
        <v>5859</v>
      </c>
      <c r="X23" s="194">
        <f>M23-W23</f>
        <v>41100</v>
      </c>
    </row>
    <row r="24" spans="1:24" ht="45" customHeight="1">
      <c r="A24" s="198">
        <v>12</v>
      </c>
      <c r="B24" s="198" t="s">
        <v>399</v>
      </c>
      <c r="C24" s="194" t="s">
        <v>406</v>
      </c>
      <c r="D24" s="194">
        <v>234188</v>
      </c>
      <c r="E24" s="194">
        <v>19580</v>
      </c>
      <c r="F24" s="194">
        <v>100</v>
      </c>
      <c r="G24" s="194">
        <v>0</v>
      </c>
      <c r="H24" s="194">
        <f>ROUND(E24*77.896%,0)</f>
        <v>15252</v>
      </c>
      <c r="I24" s="194">
        <f>ROUND(E24*20%,0)</f>
        <v>3916</v>
      </c>
      <c r="J24" s="194">
        <f>ROUND(E24*27%,0)</f>
        <v>5287</v>
      </c>
      <c r="K24" s="194">
        <v>350</v>
      </c>
      <c r="L24" s="194"/>
      <c r="M24" s="194">
        <f>SUM(E24:K24)</f>
        <v>44485</v>
      </c>
      <c r="N24" s="194">
        <v>1000</v>
      </c>
      <c r="O24" s="194"/>
      <c r="P24" s="194">
        <v>600</v>
      </c>
      <c r="Q24" s="194">
        <v>60</v>
      </c>
      <c r="R24" s="202">
        <f>IF(AND(2000&lt;M24,M24&lt;=3000),25,IF(AND(3000&lt;M24,M24&lt;=4000),35,IF(AND(4000&lt;M24,M24&lt;=5000),45,IF(AND(5000&lt;M24,M24&lt;=6000),60,IF(AND(6000&lt;M24,M24&lt;=10000),80,IF(AND(10000&lt;M24,M24&lt;=15000),100,IF(AND(15000&lt;M24,M24&lt;=20000),150,200)))))))</f>
        <v>200</v>
      </c>
      <c r="S24" s="194">
        <f>ROUND(E24*2/30,0)</f>
        <v>1305</v>
      </c>
      <c r="T24" s="194">
        <v>120</v>
      </c>
      <c r="U24" s="206"/>
      <c r="V24" s="194">
        <v>0</v>
      </c>
      <c r="W24" s="194">
        <f>SUM(N24:V24)</f>
        <v>3285</v>
      </c>
      <c r="X24" s="194">
        <f>M24-W24</f>
        <v>41200</v>
      </c>
    </row>
    <row r="25" spans="1:24" ht="45" customHeight="1">
      <c r="A25" s="198"/>
      <c r="B25" s="198" t="s">
        <v>481</v>
      </c>
      <c r="C25" s="194"/>
      <c r="D25" s="194"/>
      <c r="E25" s="194">
        <f aca="true" t="shared" si="8" ref="E25:X25">SUM(E5:E24)</f>
        <v>289810</v>
      </c>
      <c r="F25" s="194">
        <f t="shared" si="8"/>
        <v>760</v>
      </c>
      <c r="G25" s="194">
        <f t="shared" si="8"/>
        <v>185</v>
      </c>
      <c r="H25" s="194">
        <f t="shared" si="8"/>
        <v>225750</v>
      </c>
      <c r="I25" s="194">
        <f t="shared" si="8"/>
        <v>57962</v>
      </c>
      <c r="J25" s="194">
        <f t="shared" si="8"/>
        <v>78252</v>
      </c>
      <c r="K25" s="194">
        <f t="shared" si="8"/>
        <v>4070</v>
      </c>
      <c r="L25" s="194">
        <f t="shared" si="8"/>
        <v>0</v>
      </c>
      <c r="M25" s="194">
        <f t="shared" si="8"/>
        <v>656789</v>
      </c>
      <c r="N25" s="194">
        <f t="shared" si="8"/>
        <v>38500</v>
      </c>
      <c r="O25" s="194">
        <f t="shared" si="8"/>
        <v>0</v>
      </c>
      <c r="P25" s="194">
        <f t="shared" si="8"/>
        <v>7150</v>
      </c>
      <c r="Q25" s="194">
        <f t="shared" si="8"/>
        <v>780</v>
      </c>
      <c r="R25" s="194">
        <f t="shared" si="8"/>
        <v>2400</v>
      </c>
      <c r="S25" s="194">
        <f t="shared" si="8"/>
        <v>19322</v>
      </c>
      <c r="T25" s="194">
        <f t="shared" si="8"/>
        <v>1290</v>
      </c>
      <c r="U25" s="194">
        <f t="shared" si="8"/>
        <v>52500</v>
      </c>
      <c r="V25" s="194">
        <f t="shared" si="8"/>
        <v>0</v>
      </c>
      <c r="W25" s="194">
        <f t="shared" si="8"/>
        <v>121942</v>
      </c>
      <c r="X25" s="194">
        <f t="shared" si="8"/>
        <v>534847</v>
      </c>
    </row>
    <row r="26" spans="1:24" ht="45" customHeight="1">
      <c r="A26" s="198"/>
      <c r="B26" s="198" t="s">
        <v>482</v>
      </c>
      <c r="C26" s="194"/>
      <c r="D26" s="194"/>
      <c r="E26" s="194">
        <f aca="true" t="shared" si="9" ref="E26:X26">E25</f>
        <v>289810</v>
      </c>
      <c r="F26" s="194">
        <f t="shared" si="9"/>
        <v>760</v>
      </c>
      <c r="G26" s="194">
        <f t="shared" si="9"/>
        <v>185</v>
      </c>
      <c r="H26" s="194">
        <f t="shared" si="9"/>
        <v>225750</v>
      </c>
      <c r="I26" s="194">
        <f t="shared" si="9"/>
        <v>57962</v>
      </c>
      <c r="J26" s="194">
        <f t="shared" si="9"/>
        <v>78252</v>
      </c>
      <c r="K26" s="194">
        <f t="shared" si="9"/>
        <v>4070</v>
      </c>
      <c r="L26" s="194">
        <f t="shared" si="9"/>
        <v>0</v>
      </c>
      <c r="M26" s="194">
        <f t="shared" si="9"/>
        <v>656789</v>
      </c>
      <c r="N26" s="194">
        <f t="shared" si="9"/>
        <v>38500</v>
      </c>
      <c r="O26" s="194">
        <f t="shared" si="9"/>
        <v>0</v>
      </c>
      <c r="P26" s="194">
        <f t="shared" si="9"/>
        <v>7150</v>
      </c>
      <c r="Q26" s="194">
        <f t="shared" si="9"/>
        <v>780</v>
      </c>
      <c r="R26" s="194">
        <f t="shared" si="9"/>
        <v>2400</v>
      </c>
      <c r="S26" s="194">
        <f t="shared" si="9"/>
        <v>19322</v>
      </c>
      <c r="T26" s="194">
        <f t="shared" si="9"/>
        <v>1290</v>
      </c>
      <c r="U26" s="194">
        <f t="shared" si="9"/>
        <v>52500</v>
      </c>
      <c r="V26" s="194">
        <f t="shared" si="9"/>
        <v>0</v>
      </c>
      <c r="W26" s="194">
        <f t="shared" si="9"/>
        <v>121942</v>
      </c>
      <c r="X26" s="194">
        <f t="shared" si="9"/>
        <v>534847</v>
      </c>
    </row>
    <row r="27" spans="1:24" ht="45" customHeight="1">
      <c r="A27" s="198">
        <v>13</v>
      </c>
      <c r="B27" s="204" t="s">
        <v>400</v>
      </c>
      <c r="C27" s="194" t="s">
        <v>405</v>
      </c>
      <c r="D27" s="194">
        <v>221494</v>
      </c>
      <c r="E27" s="194">
        <v>19580</v>
      </c>
      <c r="F27" s="194">
        <v>100</v>
      </c>
      <c r="G27" s="194">
        <v>0</v>
      </c>
      <c r="H27" s="194">
        <f>ROUND(E27*77.896%,0)</f>
        <v>15252</v>
      </c>
      <c r="I27" s="194">
        <f>ROUND(E27*20%,0)</f>
        <v>3916</v>
      </c>
      <c r="J27" s="194">
        <f>ROUND(E27*27%,0)</f>
        <v>5287</v>
      </c>
      <c r="K27" s="194">
        <v>350</v>
      </c>
      <c r="L27" s="194"/>
      <c r="M27" s="194">
        <f>SUM(E27:K27)</f>
        <v>44485</v>
      </c>
      <c r="N27" s="194">
        <v>2500</v>
      </c>
      <c r="O27" s="194">
        <v>0</v>
      </c>
      <c r="P27" s="194">
        <v>600</v>
      </c>
      <c r="Q27" s="194">
        <v>60</v>
      </c>
      <c r="R27" s="202">
        <f>IF(AND(2000&lt;M27,M27&lt;=3000),25,IF(AND(3000&lt;M27,M27&lt;=4000),35,IF(AND(4000&lt;M27,M27&lt;=5000),45,IF(AND(5000&lt;M27,M27&lt;=6000),60,IF(AND(6000&lt;M27,M27&lt;=10000),80,IF(AND(10000&lt;M27,M27&lt;=15000),100,IF(AND(15000&lt;M27,M27&lt;=20000),150,200)))))))</f>
        <v>200</v>
      </c>
      <c r="S27" s="194">
        <f>ROUND(E27*2/30,0)</f>
        <v>1305</v>
      </c>
      <c r="T27" s="194">
        <v>120</v>
      </c>
      <c r="U27" s="206">
        <v>2000</v>
      </c>
      <c r="V27" s="194">
        <v>0</v>
      </c>
      <c r="W27" s="194">
        <f>SUM(N27:V27)</f>
        <v>6785</v>
      </c>
      <c r="X27" s="194">
        <f>M27-W27</f>
        <v>37700</v>
      </c>
    </row>
    <row r="28" spans="1:24" ht="45" customHeight="1">
      <c r="A28" s="198">
        <v>14</v>
      </c>
      <c r="B28" s="204" t="s">
        <v>401</v>
      </c>
      <c r="C28" s="194" t="s">
        <v>407</v>
      </c>
      <c r="D28" s="194">
        <v>234617</v>
      </c>
      <c r="E28" s="194">
        <v>19580</v>
      </c>
      <c r="F28" s="194">
        <v>100</v>
      </c>
      <c r="G28" s="194">
        <v>0</v>
      </c>
      <c r="H28" s="194">
        <f>ROUND(E28*77.896%,0)</f>
        <v>15252</v>
      </c>
      <c r="I28" s="194">
        <f>ROUND(E28*20%,0)</f>
        <v>3916</v>
      </c>
      <c r="J28" s="194">
        <f>ROUND(E28*27%,0)</f>
        <v>5287</v>
      </c>
      <c r="K28" s="194">
        <v>350</v>
      </c>
      <c r="L28" s="194"/>
      <c r="M28" s="194">
        <f>SUM(E28:K28)</f>
        <v>44485</v>
      </c>
      <c r="N28" s="194">
        <v>2000</v>
      </c>
      <c r="O28" s="194">
        <v>0</v>
      </c>
      <c r="P28" s="194">
        <v>600</v>
      </c>
      <c r="Q28" s="194">
        <v>60</v>
      </c>
      <c r="R28" s="202">
        <f>IF(AND(2000&lt;M28,M28&lt;=3000),25,IF(AND(3000&lt;M28,M28&lt;=4000),35,IF(AND(4000&lt;M28,M28&lt;=5000),45,IF(AND(5000&lt;M28,M28&lt;=6000),60,IF(AND(6000&lt;M28,M28&lt;=10000),80,IF(AND(10000&lt;M28,M28&lt;=15000),100,IF(AND(15000&lt;M28,M28&lt;=20000),150,200)))))))</f>
        <v>200</v>
      </c>
      <c r="S28" s="194">
        <f>ROUND(E28*2/30,0)</f>
        <v>1305</v>
      </c>
      <c r="T28" s="194">
        <v>120</v>
      </c>
      <c r="U28" s="206">
        <v>500</v>
      </c>
      <c r="V28" s="194"/>
      <c r="W28" s="194">
        <f>SUM(N28:V28)</f>
        <v>4785</v>
      </c>
      <c r="X28" s="194">
        <f>M28-W28</f>
        <v>39700</v>
      </c>
    </row>
    <row r="29" spans="1:24" ht="45" customHeight="1">
      <c r="A29" s="198">
        <v>15</v>
      </c>
      <c r="B29" s="201" t="s">
        <v>402</v>
      </c>
      <c r="C29" s="194" t="s">
        <v>406</v>
      </c>
      <c r="D29" s="194">
        <v>221497</v>
      </c>
      <c r="E29" s="194">
        <v>18520</v>
      </c>
      <c r="F29" s="194">
        <v>0</v>
      </c>
      <c r="G29" s="194">
        <v>0</v>
      </c>
      <c r="H29" s="194">
        <f>ROUND(E29*77.896%,0)</f>
        <v>14426</v>
      </c>
      <c r="I29" s="194">
        <f>ROUND(E29*20%,0)</f>
        <v>3704</v>
      </c>
      <c r="J29" s="194">
        <f>ROUND(E29*27%,0)</f>
        <v>5000</v>
      </c>
      <c r="K29" s="194">
        <v>350</v>
      </c>
      <c r="L29" s="194"/>
      <c r="M29" s="194">
        <f>SUM(E29:K29)</f>
        <v>42000</v>
      </c>
      <c r="N29" s="194">
        <v>0</v>
      </c>
      <c r="O29" s="194">
        <v>0</v>
      </c>
      <c r="P29" s="194">
        <v>600</v>
      </c>
      <c r="Q29" s="194">
        <v>60</v>
      </c>
      <c r="R29" s="202">
        <f>IF(AND(2000&lt;M29,M29&lt;=3000),25,IF(AND(3000&lt;M29,M29&lt;=4000),35,IF(AND(4000&lt;M29,M29&lt;=5000),45,IF(AND(5000&lt;M29,M29&lt;=6000),60,IF(AND(6000&lt;M29,M29&lt;=10000),80,IF(AND(10000&lt;M29,M29&lt;=15000),100,IF(AND(15000&lt;M29,M29&lt;=20000),150,200)))))))</f>
        <v>200</v>
      </c>
      <c r="S29" s="194">
        <f>ROUND(E29*2/30,0)</f>
        <v>1235</v>
      </c>
      <c r="T29" s="194">
        <v>120</v>
      </c>
      <c r="U29" s="206">
        <v>1000</v>
      </c>
      <c r="V29" s="206">
        <f>ROUND((E29+H29)*10%,0)</f>
        <v>3295</v>
      </c>
      <c r="W29" s="194">
        <f>SUM(N29:V29)</f>
        <v>6510</v>
      </c>
      <c r="X29" s="194">
        <f>M29-W29</f>
        <v>35490</v>
      </c>
    </row>
    <row r="30" spans="1:24" ht="45" customHeight="1">
      <c r="A30" s="198">
        <v>16</v>
      </c>
      <c r="B30" s="204" t="s">
        <v>403</v>
      </c>
      <c r="C30" s="194" t="s">
        <v>406</v>
      </c>
      <c r="D30" s="194">
        <v>234028</v>
      </c>
      <c r="E30" s="194">
        <v>18520</v>
      </c>
      <c r="F30" s="194">
        <v>0</v>
      </c>
      <c r="G30" s="194">
        <v>0</v>
      </c>
      <c r="H30" s="194">
        <f>ROUND(E30*77.896%,0)</f>
        <v>14426</v>
      </c>
      <c r="I30" s="194">
        <f>ROUND(E30*20%,0)</f>
        <v>3704</v>
      </c>
      <c r="J30" s="194">
        <f>ROUND(E30*27%,0)</f>
        <v>5000</v>
      </c>
      <c r="K30" s="194">
        <v>350</v>
      </c>
      <c r="L30" s="194"/>
      <c r="M30" s="194">
        <f>SUM(E30:K30)</f>
        <v>42000</v>
      </c>
      <c r="N30" s="194">
        <v>1000</v>
      </c>
      <c r="O30" s="194">
        <v>0</v>
      </c>
      <c r="P30" s="194">
        <v>600</v>
      </c>
      <c r="Q30" s="194">
        <v>60</v>
      </c>
      <c r="R30" s="202">
        <f>IF(AND(2000&lt;M30,M30&lt;=3000),25,IF(AND(3000&lt;M30,M30&lt;=4000),35,IF(AND(4000&lt;M30,M30&lt;=5000),45,IF(AND(5000&lt;M30,M30&lt;=6000),60,IF(AND(6000&lt;M30,M30&lt;=10000),80,IF(AND(10000&lt;M30,M30&lt;=15000),100,IF(AND(15000&lt;M30,M30&lt;=20000),150,200)))))))</f>
        <v>200</v>
      </c>
      <c r="S30" s="194">
        <f>ROUND(E30*2/30,0)</f>
        <v>1235</v>
      </c>
      <c r="T30" s="194">
        <v>120</v>
      </c>
      <c r="U30" s="206"/>
      <c r="V30" s="206"/>
      <c r="W30" s="194">
        <f>SUM(N30:V30)</f>
        <v>3215</v>
      </c>
      <c r="X30" s="194">
        <f>M30-W30</f>
        <v>38785</v>
      </c>
    </row>
    <row r="31" spans="1:24" ht="45" customHeight="1">
      <c r="A31" s="198">
        <v>17</v>
      </c>
      <c r="B31" s="204" t="s">
        <v>404</v>
      </c>
      <c r="C31" s="194" t="s">
        <v>408</v>
      </c>
      <c r="D31" s="194">
        <v>234739</v>
      </c>
      <c r="E31" s="194">
        <v>31550</v>
      </c>
      <c r="F31" s="194">
        <v>0</v>
      </c>
      <c r="G31" s="194">
        <v>0</v>
      </c>
      <c r="H31" s="194">
        <f>ROUND(E31*77.896%,0)</f>
        <v>24576</v>
      </c>
      <c r="I31" s="194">
        <f>ROUND(E31*20%,0)</f>
        <v>6310</v>
      </c>
      <c r="J31" s="194">
        <f>ROUND(E31*27%,0)</f>
        <v>8519</v>
      </c>
      <c r="K31" s="194">
        <v>350</v>
      </c>
      <c r="L31" s="194"/>
      <c r="M31" s="194">
        <f>SUM(E31:K31)</f>
        <v>71305</v>
      </c>
      <c r="N31" s="194">
        <v>5000</v>
      </c>
      <c r="O31" s="194"/>
      <c r="P31" s="194">
        <v>200</v>
      </c>
      <c r="Q31" s="194">
        <v>60</v>
      </c>
      <c r="R31" s="202">
        <f>IF(AND(2000&lt;M31,M31&lt;=3000),25,IF(AND(3000&lt;M31,M31&lt;=4000),35,IF(AND(4000&lt;M31,M31&lt;=5000),45,IF(AND(5000&lt;M31,M31&lt;=6000),60,IF(AND(6000&lt;M31,M31&lt;=10000),80,IF(AND(10000&lt;M31,M31&lt;=15000),100,IF(AND(15000&lt;M31,M31&lt;=20000),150,200)))))))</f>
        <v>200</v>
      </c>
      <c r="S31" s="194">
        <f>ROUND(E31*2/30,0)</f>
        <v>2103</v>
      </c>
      <c r="T31" s="194">
        <v>120</v>
      </c>
      <c r="U31" s="206">
        <v>10000</v>
      </c>
      <c r="V31" s="194">
        <v>0</v>
      </c>
      <c r="W31" s="194">
        <f>SUM(N31:V31)</f>
        <v>17683</v>
      </c>
      <c r="X31" s="194">
        <f>M31-W31</f>
        <v>53622</v>
      </c>
    </row>
    <row r="32" spans="1:24" ht="12.75" hidden="1">
      <c r="A32" s="198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</row>
    <row r="33" spans="1:24" ht="12.75">
      <c r="A33" s="198">
        <v>18</v>
      </c>
      <c r="B33" s="194" t="s">
        <v>434</v>
      </c>
      <c r="C33" s="194" t="s">
        <v>408</v>
      </c>
      <c r="D33" s="194">
        <v>221865</v>
      </c>
      <c r="E33" s="194">
        <v>24950</v>
      </c>
      <c r="F33" s="194"/>
      <c r="G33" s="194"/>
      <c r="H33" s="194">
        <f>ROUND(E33*77.896%,0)</f>
        <v>19435</v>
      </c>
      <c r="I33" s="194">
        <f aca="true" t="shared" si="10" ref="I33:I39">ROUND(E33*20%,0)</f>
        <v>4990</v>
      </c>
      <c r="J33" s="194">
        <f aca="true" t="shared" si="11" ref="J33:J38">ROUND(E33*27%,0)</f>
        <v>6737</v>
      </c>
      <c r="K33" s="194">
        <v>350</v>
      </c>
      <c r="L33" s="194"/>
      <c r="M33" s="194">
        <f>SUM(E33:K33)</f>
        <v>56462</v>
      </c>
      <c r="N33" s="194">
        <v>4000</v>
      </c>
      <c r="O33" s="194"/>
      <c r="P33" s="194">
        <v>750</v>
      </c>
      <c r="Q33" s="194">
        <v>60</v>
      </c>
      <c r="R33" s="194">
        <v>200</v>
      </c>
      <c r="S33" s="194">
        <f aca="true" t="shared" si="12" ref="S33:S38">ROUND(E33*2/30,0)</f>
        <v>1663</v>
      </c>
      <c r="T33" s="194"/>
      <c r="U33" s="194">
        <v>5000</v>
      </c>
      <c r="V33" s="194"/>
      <c r="W33" s="194">
        <f aca="true" t="shared" si="13" ref="W33:W38">SUM(N33:V33)</f>
        <v>11673</v>
      </c>
      <c r="X33" s="194">
        <f aca="true" t="shared" si="14" ref="X33:X39">M33-W33</f>
        <v>44789</v>
      </c>
    </row>
    <row r="34" spans="1:24" ht="31.5" customHeight="1">
      <c r="A34" s="203">
        <v>19</v>
      </c>
      <c r="B34" s="203" t="s">
        <v>446</v>
      </c>
      <c r="C34" s="203" t="s">
        <v>447</v>
      </c>
      <c r="D34" s="203">
        <v>221624</v>
      </c>
      <c r="E34" s="194">
        <v>13270</v>
      </c>
      <c r="F34" s="194"/>
      <c r="G34" s="194"/>
      <c r="H34" s="194">
        <f>ROUND(E34*71.904%,0)</f>
        <v>9542</v>
      </c>
      <c r="I34" s="194">
        <f t="shared" si="10"/>
        <v>2654</v>
      </c>
      <c r="J34" s="194">
        <f t="shared" si="11"/>
        <v>3583</v>
      </c>
      <c r="K34" s="194">
        <v>160</v>
      </c>
      <c r="L34" s="194"/>
      <c r="M34" s="194">
        <f>SUM(E34:K34)</f>
        <v>29209</v>
      </c>
      <c r="N34" s="194"/>
      <c r="O34" s="194"/>
      <c r="P34" s="194">
        <v>450</v>
      </c>
      <c r="Q34" s="194">
        <v>30</v>
      </c>
      <c r="R34" s="194">
        <v>200</v>
      </c>
      <c r="S34" s="194">
        <f t="shared" si="12"/>
        <v>885</v>
      </c>
      <c r="T34" s="194">
        <v>90</v>
      </c>
      <c r="U34" s="194"/>
      <c r="V34" s="206">
        <f>ROUND((E34+H34)*10%,0)</f>
        <v>2281</v>
      </c>
      <c r="W34" s="194">
        <f t="shared" si="13"/>
        <v>3936</v>
      </c>
      <c r="X34" s="194">
        <f t="shared" si="14"/>
        <v>25273</v>
      </c>
    </row>
    <row r="35" spans="1:24" ht="45" customHeight="1">
      <c r="A35" s="198">
        <v>20</v>
      </c>
      <c r="B35" s="200" t="s">
        <v>443</v>
      </c>
      <c r="C35" s="194" t="s">
        <v>405</v>
      </c>
      <c r="D35" s="198">
        <v>203254</v>
      </c>
      <c r="E35" s="194">
        <v>19580</v>
      </c>
      <c r="F35" s="194">
        <v>150</v>
      </c>
      <c r="G35" s="194"/>
      <c r="H35" s="194">
        <f>ROUND(E35*77.896%,0)</f>
        <v>15252</v>
      </c>
      <c r="I35" s="194">
        <f t="shared" si="10"/>
        <v>3916</v>
      </c>
      <c r="J35" s="194">
        <f t="shared" si="11"/>
        <v>5287</v>
      </c>
      <c r="K35" s="194">
        <v>350</v>
      </c>
      <c r="L35" s="194"/>
      <c r="M35" s="194">
        <f>SUM(E35:K35)</f>
        <v>44535</v>
      </c>
      <c r="N35" s="194">
        <v>3000</v>
      </c>
      <c r="O35" s="194"/>
      <c r="P35" s="194">
        <v>600</v>
      </c>
      <c r="Q35" s="194">
        <v>60</v>
      </c>
      <c r="R35" s="202">
        <f>IF(AND(2000&lt;M35,M35&lt;=3000),25,IF(AND(3000&lt;M35,M35&lt;=4000),35,IF(AND(4000&lt;M35,M35&lt;=5000),45,IF(AND(5000&lt;M35,M35&lt;=6000),60,IF(AND(6000&lt;M35,M35&lt;=10000),80,IF(AND(10000&lt;M35,M35&lt;=15000),100,IF(AND(15000&lt;M35,M35&lt;=20000),150,200)))))))</f>
        <v>200</v>
      </c>
      <c r="S35" s="194">
        <f t="shared" si="12"/>
        <v>1305</v>
      </c>
      <c r="T35" s="194">
        <v>90</v>
      </c>
      <c r="U35" s="206">
        <v>0</v>
      </c>
      <c r="V35" s="194"/>
      <c r="W35" s="194">
        <f t="shared" si="13"/>
        <v>5255</v>
      </c>
      <c r="X35" s="194">
        <f t="shared" si="14"/>
        <v>39280</v>
      </c>
    </row>
    <row r="36" spans="1:24" ht="45" customHeight="1">
      <c r="A36" s="198">
        <v>21</v>
      </c>
      <c r="B36" s="200" t="s">
        <v>450</v>
      </c>
      <c r="C36" s="213" t="s">
        <v>408</v>
      </c>
      <c r="D36" s="205" t="s">
        <v>451</v>
      </c>
      <c r="E36" s="194">
        <v>28450</v>
      </c>
      <c r="F36" s="194">
        <v>145</v>
      </c>
      <c r="G36" s="194">
        <v>90</v>
      </c>
      <c r="H36" s="194">
        <f>ROUND(E36*77.896%,0)</f>
        <v>22161</v>
      </c>
      <c r="I36" s="194">
        <f t="shared" si="10"/>
        <v>5690</v>
      </c>
      <c r="J36" s="194">
        <f t="shared" si="11"/>
        <v>7682</v>
      </c>
      <c r="K36" s="194">
        <v>350</v>
      </c>
      <c r="L36" s="194"/>
      <c r="M36" s="194">
        <f>SUM(E36:K36)</f>
        <v>64568</v>
      </c>
      <c r="N36" s="194">
        <v>5000</v>
      </c>
      <c r="O36" s="194"/>
      <c r="P36" s="194">
        <v>1000</v>
      </c>
      <c r="Q36" s="194">
        <v>60</v>
      </c>
      <c r="R36" s="202">
        <f>IF(AND(2000&lt;M36,M36&lt;=3000),25,IF(AND(3000&lt;M36,M36&lt;=4000),35,IF(AND(4000&lt;M36,M36&lt;=5000),45,IF(AND(5000&lt;M36,M36&lt;=6000),60,IF(AND(6000&lt;M36,M36&lt;=10000),80,IF(AND(10000&lt;M36,M36&lt;=15000),100,IF(AND(15000&lt;M36,M36&lt;=20000),150,200)))))))</f>
        <v>200</v>
      </c>
      <c r="S36" s="194">
        <f t="shared" si="12"/>
        <v>1897</v>
      </c>
      <c r="T36" s="194">
        <v>90</v>
      </c>
      <c r="U36" s="206">
        <v>10000</v>
      </c>
      <c r="V36" s="194"/>
      <c r="W36" s="194">
        <f t="shared" si="13"/>
        <v>18247</v>
      </c>
      <c r="X36" s="194">
        <f t="shared" si="14"/>
        <v>46321</v>
      </c>
    </row>
    <row r="37" spans="1:24" ht="45" customHeight="1">
      <c r="A37" s="198">
        <v>22</v>
      </c>
      <c r="B37" s="200" t="s">
        <v>452</v>
      </c>
      <c r="C37" s="194" t="s">
        <v>453</v>
      </c>
      <c r="D37" s="19" t="s">
        <v>456</v>
      </c>
      <c r="E37" s="194">
        <v>15700</v>
      </c>
      <c r="F37" s="194"/>
      <c r="G37" s="194"/>
      <c r="H37" s="194">
        <f>ROUND(E37*77.896%,0)</f>
        <v>12230</v>
      </c>
      <c r="I37" s="194">
        <f t="shared" si="10"/>
        <v>3140</v>
      </c>
      <c r="J37" s="194">
        <f t="shared" si="11"/>
        <v>4239</v>
      </c>
      <c r="K37" s="194">
        <v>220</v>
      </c>
      <c r="L37" s="194"/>
      <c r="M37" s="194">
        <f>SUM(E37:K37)</f>
        <v>35529</v>
      </c>
      <c r="N37" s="194">
        <v>1000</v>
      </c>
      <c r="O37" s="194"/>
      <c r="P37" s="194">
        <v>600</v>
      </c>
      <c r="Q37" s="194">
        <v>60</v>
      </c>
      <c r="R37" s="202">
        <f>IF(AND(2000&lt;M37,M37&lt;=3000),25,IF(AND(3000&lt;M37,M37&lt;=4000),35,IF(AND(4000&lt;M37,M37&lt;=5000),45,IF(AND(5000&lt;M37,M37&lt;=6000),60,IF(AND(6000&lt;M37,M37&lt;=10000),80,IF(AND(10000&lt;M37,M37&lt;=15000),100,IF(AND(15000&lt;M37,M37&lt;=20000),150,200)))))))</f>
        <v>200</v>
      </c>
      <c r="S37" s="194">
        <f t="shared" si="12"/>
        <v>1047</v>
      </c>
      <c r="T37" s="194">
        <v>90</v>
      </c>
      <c r="U37" s="206">
        <v>0</v>
      </c>
      <c r="V37" s="194"/>
      <c r="W37" s="194">
        <f t="shared" si="13"/>
        <v>2997</v>
      </c>
      <c r="X37" s="194">
        <f t="shared" si="14"/>
        <v>32532</v>
      </c>
    </row>
    <row r="38" spans="1:24" ht="30" customHeight="1">
      <c r="A38" s="198">
        <v>23</v>
      </c>
      <c r="B38" s="204" t="s">
        <v>425</v>
      </c>
      <c r="C38" s="194" t="s">
        <v>426</v>
      </c>
      <c r="D38" s="194">
        <v>251986</v>
      </c>
      <c r="E38" s="194">
        <v>18030</v>
      </c>
      <c r="F38" s="194"/>
      <c r="G38" s="194">
        <v>5</v>
      </c>
      <c r="H38" s="194">
        <f>ROUND(E38*77.896%,0)</f>
        <v>14045</v>
      </c>
      <c r="I38" s="194">
        <f t="shared" si="10"/>
        <v>3606</v>
      </c>
      <c r="J38" s="194">
        <f t="shared" si="11"/>
        <v>4868</v>
      </c>
      <c r="K38" s="194">
        <v>220</v>
      </c>
      <c r="L38" s="194">
        <v>900</v>
      </c>
      <c r="M38" s="194">
        <f>SUM(E38:L38)</f>
        <v>41674</v>
      </c>
      <c r="N38" s="194">
        <v>4000</v>
      </c>
      <c r="O38" s="194"/>
      <c r="P38" s="194">
        <v>600</v>
      </c>
      <c r="Q38" s="194">
        <v>15</v>
      </c>
      <c r="R38" s="202"/>
      <c r="S38" s="194">
        <f t="shared" si="12"/>
        <v>1202</v>
      </c>
      <c r="T38" s="194">
        <v>90</v>
      </c>
      <c r="U38" s="206"/>
      <c r="V38" s="194">
        <v>0</v>
      </c>
      <c r="W38" s="194">
        <f t="shared" si="13"/>
        <v>5907</v>
      </c>
      <c r="X38" s="194">
        <f t="shared" si="14"/>
        <v>35767</v>
      </c>
    </row>
    <row r="39" spans="1:24" ht="30" customHeight="1">
      <c r="A39" s="198"/>
      <c r="B39" s="204"/>
      <c r="C39" s="194"/>
      <c r="D39" s="194"/>
      <c r="E39" s="194"/>
      <c r="F39" s="194"/>
      <c r="G39" s="194"/>
      <c r="H39" s="194">
        <f>ROUND(E39*54.784%,0)</f>
        <v>0</v>
      </c>
      <c r="I39" s="194">
        <f t="shared" si="10"/>
        <v>0</v>
      </c>
      <c r="J39" s="194"/>
      <c r="K39" s="194"/>
      <c r="L39" s="194"/>
      <c r="M39" s="194">
        <f>SUM(E39:L39)</f>
        <v>0</v>
      </c>
      <c r="N39" s="194"/>
      <c r="O39" s="194"/>
      <c r="P39" s="194"/>
      <c r="Q39" s="194"/>
      <c r="R39" s="202"/>
      <c r="S39" s="202"/>
      <c r="T39" s="202"/>
      <c r="U39" s="202"/>
      <c r="V39" s="194"/>
      <c r="W39" s="194"/>
      <c r="X39" s="194">
        <f t="shared" si="14"/>
        <v>0</v>
      </c>
    </row>
    <row r="40" spans="1:24" ht="16.5" customHeight="1">
      <c r="A40" s="198"/>
      <c r="B40" s="194" t="s">
        <v>357</v>
      </c>
      <c r="C40" s="200"/>
      <c r="D40" s="200"/>
      <c r="E40" s="194">
        <f aca="true" t="shared" si="15" ref="E40:X40">SUM(E26:E39)</f>
        <v>517540</v>
      </c>
      <c r="F40" s="194">
        <f t="shared" si="15"/>
        <v>1255</v>
      </c>
      <c r="G40" s="194">
        <f t="shared" si="15"/>
        <v>280</v>
      </c>
      <c r="H40" s="194">
        <f t="shared" si="15"/>
        <v>402347</v>
      </c>
      <c r="I40" s="194">
        <f t="shared" si="15"/>
        <v>103508</v>
      </c>
      <c r="J40" s="194">
        <f t="shared" si="15"/>
        <v>139741</v>
      </c>
      <c r="K40" s="194">
        <f t="shared" si="15"/>
        <v>7470</v>
      </c>
      <c r="L40" s="194">
        <f t="shared" si="15"/>
        <v>900</v>
      </c>
      <c r="M40" s="194">
        <f t="shared" si="15"/>
        <v>1173041</v>
      </c>
      <c r="N40" s="194">
        <f t="shared" si="15"/>
        <v>66000</v>
      </c>
      <c r="O40" s="194">
        <f t="shared" si="15"/>
        <v>0</v>
      </c>
      <c r="P40" s="194">
        <f t="shared" si="15"/>
        <v>13750</v>
      </c>
      <c r="Q40" s="194">
        <f t="shared" si="15"/>
        <v>1365</v>
      </c>
      <c r="R40" s="194">
        <f t="shared" si="15"/>
        <v>4400</v>
      </c>
      <c r="S40" s="194">
        <f t="shared" si="15"/>
        <v>34504</v>
      </c>
      <c r="T40" s="194">
        <f t="shared" si="15"/>
        <v>2340</v>
      </c>
      <c r="U40" s="194">
        <f t="shared" si="15"/>
        <v>81000</v>
      </c>
      <c r="V40" s="194">
        <f t="shared" si="15"/>
        <v>5576</v>
      </c>
      <c r="W40" s="194">
        <f t="shared" si="15"/>
        <v>208935</v>
      </c>
      <c r="X40" s="194">
        <f t="shared" si="15"/>
        <v>964106</v>
      </c>
    </row>
    <row r="41" spans="1:24" ht="12.75">
      <c r="A41" s="199"/>
      <c r="B41" s="199"/>
      <c r="C41" s="199"/>
      <c r="D41" s="199"/>
      <c r="E41" s="199"/>
      <c r="F41" s="199"/>
      <c r="G41" s="199"/>
      <c r="H41" s="208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199"/>
      <c r="W41" s="199"/>
      <c r="X41" s="199"/>
    </row>
    <row r="42" spans="1:24" ht="15">
      <c r="A42" s="149"/>
      <c r="B42" s="149"/>
      <c r="C42" s="149"/>
      <c r="D42" s="149"/>
      <c r="E42" s="149"/>
      <c r="F42" s="149"/>
      <c r="G42" s="149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49"/>
      <c r="W42" s="149"/>
      <c r="X42" s="149"/>
    </row>
    <row r="43" spans="2:24" ht="12.75" customHeight="1">
      <c r="B43" s="192"/>
      <c r="C43" s="301" t="s">
        <v>489</v>
      </c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</row>
    <row r="44" spans="2:24" ht="12.75" customHeight="1">
      <c r="B44" s="193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</row>
    <row r="49" ht="12.75">
      <c r="K49" s="17">
        <f>ROUND(13270*1/31,0)</f>
        <v>428</v>
      </c>
    </row>
  </sheetData>
  <sheetProtection/>
  <mergeCells count="18">
    <mergeCell ref="A18:A22"/>
    <mergeCell ref="A1:X1"/>
    <mergeCell ref="A15:A17"/>
    <mergeCell ref="X18:X20"/>
    <mergeCell ref="W18:W20"/>
    <mergeCell ref="V18:V20"/>
    <mergeCell ref="E18:E20"/>
    <mergeCell ref="M18:M20"/>
    <mergeCell ref="P18:P20"/>
    <mergeCell ref="C43:X44"/>
    <mergeCell ref="N18:N20"/>
    <mergeCell ref="H18:H20"/>
    <mergeCell ref="Q18:Q20"/>
    <mergeCell ref="R18:R20"/>
    <mergeCell ref="O18:O20"/>
    <mergeCell ref="I18:I20"/>
    <mergeCell ref="K18:K20"/>
    <mergeCell ref="G18:G20"/>
  </mergeCells>
  <printOptions/>
  <pageMargins left="0.75" right="0.75" top="0.25" bottom="0.25" header="0.02" footer="0.078740157480315"/>
  <pageSetup horizontalDpi="180" verticalDpi="180" orientation="landscape" paperSize="5" scale="88" r:id="rId1"/>
  <rowBreaks count="1" manualBreakCount="1">
    <brk id="2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ZPHS</dc:creator>
  <cp:keywords/>
  <dc:description/>
  <cp:lastModifiedBy>Kesav</cp:lastModifiedBy>
  <cp:lastPrinted>2014-11-21T09:36:35Z</cp:lastPrinted>
  <dcterms:created xsi:type="dcterms:W3CDTF">2009-07-25T04:23:33Z</dcterms:created>
  <dcterms:modified xsi:type="dcterms:W3CDTF">2014-11-23T08:40:48Z</dcterms:modified>
  <cp:category/>
  <cp:version/>
  <cp:contentType/>
  <cp:contentStatus/>
</cp:coreProperties>
</file>